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一時フォルダ\R6処遇\20240318時点\"/>
    </mc:Choice>
  </mc:AlternateContent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<sst xmlns="http://schemas.openxmlformats.org/spreadsheetml/2006/main" count="557" uniqueCount="189">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</sst>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160020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02003"/>
              <a:ext cx="0" cy="0"/>
              <a:chOff x="-34414" y="500200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02003"/>
              <a:ext cx="0" cy="0"/>
              <a:chOff x="-34414" y="500200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Normal="53" zoomScaleSheetLayoutView="100" workbookViewId="0">
      <selection activeCell="B7" sqref="B7:J9"/>
    </sheetView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/>
      <c r="C7" s="233"/>
      <c r="D7" s="233"/>
      <c r="E7" s="233"/>
      <c r="F7" s="233"/>
      <c r="G7" s="233"/>
      <c r="H7" s="233"/>
      <c r="I7" s="233"/>
      <c r="J7" s="234"/>
      <c r="K7" s="161"/>
      <c r="L7" s="161"/>
      <c r="M7" s="161"/>
      <c r="N7" s="161"/>
      <c r="O7" s="162"/>
      <c r="P7" s="165"/>
      <c r="Q7" s="166"/>
      <c r="R7" s="166"/>
      <c r="S7" s="166"/>
      <c r="T7" s="167"/>
      <c r="U7" s="171"/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 t="str">
        <f>IFERROR(VLOOKUP(B7,【参考】数式用!$A$5:$J$27,MATCH(K7,【参考】数式用!$B$4:$J$4,0)+1,0),"")</f>
        <v/>
      </c>
      <c r="L9" s="220"/>
      <c r="M9" s="220"/>
      <c r="N9" s="220"/>
      <c r="O9" s="221"/>
      <c r="P9" s="219" t="str">
        <f>IFERROR(VLOOKUP(B7,【参考】数式用!$A$5:$J$27,MATCH(P7,【参考】数式用!$B$4:$J$4,0)+1,0),"")</f>
        <v/>
      </c>
      <c r="Q9" s="220"/>
      <c r="R9" s="220"/>
      <c r="S9" s="220"/>
      <c r="T9" s="221"/>
      <c r="U9" s="222" t="str">
        <f>IFERROR(VLOOKUP(B7,【参考】数式用!$A$5:$J$27,MATCH(U7,【参考】数式用!$B$4:$J$4,0)+1,0),"")</f>
        <v/>
      </c>
      <c r="V9" s="220"/>
      <c r="W9" s="220"/>
      <c r="X9" s="220"/>
      <c r="Y9" s="221"/>
      <c r="Z9" s="212">
        <f>SUM(K9,P9,U9)</f>
        <v>0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/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/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/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9" t="str">
        <f>IF(OR(B13="新加算Ⅰ",B13="新加算Ⅱ",B13="新加算Ⅲ",B13="新加算Ⅴ(１)",B13="新加算Ⅴ(３)",B13="新加算Ⅴ(８)"),"○","")</f>
        <v/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 t="str">
        <f>IFERROR(VLOOKUP(B7,【参考】数式用!$A$5:$AB$27,MATCH(B13,【参考】数式用!$B$4:$AB$4,0)+1,FALSE),"")</f>
        <v/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/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/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9" t="str">
        <f>IF(OR(B18="新加算Ⅰ",B18="新加算Ⅱ",B18="新加算Ⅲ",B18="新加算Ⅴ(１)",B18="新加算Ⅴ(３)",B18="新加算Ⅴ(８)"),"○","")</f>
        <v/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 t="str">
        <f>IFERROR(VLOOKUP(B7,【参考】数式用!$A$5:$AB$27,MATCH(B18,【参考】数式用!$B$4:$AB$4,0)+1,FALSE),"")</f>
        <v/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/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/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/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 t="str">
        <f>IFERROR(VLOOKUP(B7,【参考】数式用!$A$5:$AB$27,MATCH(B23,【参考】数式用!$B$4:$AB$4,0)+1,FALSE),"")</f>
        <v/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/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6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M11" sqref="M11"/>
    </sheetView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 t="s">
        <v>16</v>
      </c>
      <c r="C7" s="233"/>
      <c r="D7" s="233"/>
      <c r="E7" s="233"/>
      <c r="F7" s="233"/>
      <c r="G7" s="233"/>
      <c r="H7" s="233"/>
      <c r="I7" s="233"/>
      <c r="J7" s="234"/>
      <c r="K7" s="161" t="s">
        <v>21</v>
      </c>
      <c r="L7" s="161"/>
      <c r="M7" s="161"/>
      <c r="N7" s="161"/>
      <c r="O7" s="162"/>
      <c r="P7" s="165" t="s">
        <v>2</v>
      </c>
      <c r="Q7" s="166"/>
      <c r="R7" s="166"/>
      <c r="S7" s="166"/>
      <c r="T7" s="167"/>
      <c r="U7" s="171" t="s">
        <v>3</v>
      </c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>
        <f>IFERROR(VLOOKUP(B7,【参考】数式用!$A$5:$J$27,MATCH(K7,【参考】数式用!$B$4:$J$4,0)+1,0),"")</f>
        <v>0.1</v>
      </c>
      <c r="L9" s="220"/>
      <c r="M9" s="220"/>
      <c r="N9" s="220"/>
      <c r="O9" s="221"/>
      <c r="P9" s="219">
        <f>IFERROR(VLOOKUP(B7,【参考】数式用!$A$5:$J$27,MATCH(P7,【参考】数式用!$B$4:$J$4,0)+1,0),"")</f>
        <v>4.2000000000000003E-2</v>
      </c>
      <c r="Q9" s="220"/>
      <c r="R9" s="220"/>
      <c r="S9" s="220"/>
      <c r="T9" s="221"/>
      <c r="U9" s="222">
        <f>IFERROR(VLOOKUP(B7,【参考】数式用!$A$5:$J$27,MATCH(U7,【参考】数式用!$B$4:$J$4,0)+1,0),"")</f>
        <v>0</v>
      </c>
      <c r="V9" s="220"/>
      <c r="W9" s="220"/>
      <c r="X9" s="220"/>
      <c r="Y9" s="221"/>
      <c r="Z9" s="212">
        <f>SUM(K9,P9,U9)</f>
        <v>0.14200000000000002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>新加算Ⅱ</v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>○</v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9" t="str">
        <f>IF(OR(B13="新加算Ⅰ",B13="新加算Ⅱ",B13="新加算Ⅲ",B13="新加算Ⅴ(１)",B13="新加算Ⅴ(３)",B13="新加算Ⅴ(８)"),"○","")</f>
        <v>○</v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>
        <f>IFERROR(VLOOKUP(B7,【参考】数式用!$A$5:$AB$27,MATCH(B13,【参考】数式用!$B$4:$AB$4,0)+1,FALSE),"")</f>
        <v>0.224</v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>新加算Ⅴ(３)</v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9" t="str">
        <f>IF(OR(B18="新加算Ⅰ",B18="新加算Ⅱ",B18="新加算Ⅲ",B18="新加算Ⅴ(１)",B18="新加算Ⅴ(３)",B18="新加算Ⅴ(８)"),"○","")</f>
        <v>○</v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>
        <f>IFERROR(VLOOKUP(B7,【参考】数式用!$A$5:$AB$27,MATCH(B18,【参考】数式用!$B$4:$AB$4,0)+1,FALSE),"")</f>
        <v>0.2</v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>　特定事業所加算ⅠまたはⅡを算定する。</v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>新加算Ⅴ(６)</v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>
        <f>IFERROR(VLOOKUP(B7,【参考】数式用!$A$5:$AB$27,MATCH(B23,【参考】数式用!$B$4:$AB$4,0)+1,FALSE),"")</f>
        <v>0.16300000000000001</v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>処遇加算Ⅱ特定加算Ⅱベア加算なし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6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"/>
  <cols>
    <col min="1" max="1" width="42.69921875" style="11" customWidth="1"/>
    <col min="2" max="28" width="6.699218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19921875" style="11" customWidth="1"/>
    <col min="34" max="35" width="9" style="11"/>
    <col min="36" max="36" width="16.5" style="11" customWidth="1"/>
    <col min="37" max="37" width="9" style="11"/>
    <col min="38" max="38" width="11.59765625" style="11" customWidth="1"/>
    <col min="39" max="39" width="10.8984375" style="11" customWidth="1"/>
    <col min="40" max="16384" width="9" style="11"/>
  </cols>
  <sheetData>
    <row r="1" spans="1:39" ht="18.600000000000001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54" t="s">
        <v>9</v>
      </c>
      <c r="B2" s="257" t="s">
        <v>10</v>
      </c>
      <c r="C2" s="258"/>
      <c r="D2" s="258"/>
      <c r="E2" s="259"/>
      <c r="F2" s="260" t="s">
        <v>11</v>
      </c>
      <c r="G2" s="261"/>
      <c r="H2" s="262"/>
      <c r="I2" s="254" t="s">
        <v>12</v>
      </c>
      <c r="J2" s="263"/>
      <c r="K2" s="265" t="s">
        <v>13</v>
      </c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  <c r="AC2" s="292" t="s">
        <v>14</v>
      </c>
      <c r="AD2" s="12"/>
      <c r="AF2" s="286" t="s">
        <v>51</v>
      </c>
      <c r="AG2" s="289" t="s">
        <v>15</v>
      </c>
      <c r="AJ2" s="274" t="s">
        <v>185</v>
      </c>
      <c r="AK2" s="277" t="s">
        <v>186</v>
      </c>
      <c r="AL2" s="278"/>
      <c r="AM2" s="279"/>
    </row>
    <row r="3" spans="1:39" ht="26.25" customHeight="1" thickBot="1">
      <c r="A3" s="255"/>
      <c r="B3" s="268" t="s">
        <v>18</v>
      </c>
      <c r="C3" s="269"/>
      <c r="D3" s="269"/>
      <c r="E3" s="270"/>
      <c r="F3" s="268" t="s">
        <v>19</v>
      </c>
      <c r="G3" s="269"/>
      <c r="H3" s="270"/>
      <c r="I3" s="256"/>
      <c r="J3" s="264"/>
      <c r="K3" s="271" t="s">
        <v>20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3"/>
      <c r="AC3" s="293"/>
      <c r="AD3" s="12"/>
      <c r="AF3" s="287"/>
      <c r="AG3" s="290"/>
      <c r="AJ3" s="275"/>
      <c r="AK3" s="280"/>
      <c r="AL3" s="281"/>
      <c r="AM3" s="282"/>
    </row>
    <row r="4" spans="1:39" ht="19.5" customHeight="1" thickBot="1">
      <c r="A4" s="256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94"/>
      <c r="AD4" s="12"/>
      <c r="AF4" s="288"/>
      <c r="AG4" s="291"/>
      <c r="AJ4" s="276"/>
      <c r="AK4" s="283"/>
      <c r="AL4" s="284"/>
      <c r="AM4" s="28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8.600000000000001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8.600000000000001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8.600000000000001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"/>
  <cols>
    <col min="2" max="2" width="12.5" customWidth="1"/>
    <col min="3" max="4" width="12.5" style="93" customWidth="1"/>
    <col min="5" max="5" width="30.59765625" style="93" customWidth="1"/>
    <col min="6" max="6" width="14" style="93" customWidth="1"/>
    <col min="7" max="7" width="12.5" style="93" customWidth="1"/>
    <col min="8" max="8" width="35.3984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097656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7" t="s">
        <v>10</v>
      </c>
      <c r="C3" s="296" t="s">
        <v>11</v>
      </c>
      <c r="D3" s="296" t="s">
        <v>12</v>
      </c>
      <c r="E3" s="296" t="s">
        <v>17</v>
      </c>
      <c r="F3" s="298" t="s">
        <v>91</v>
      </c>
      <c r="G3" s="296" t="s">
        <v>97</v>
      </c>
      <c r="H3" s="296"/>
      <c r="I3" s="296" t="s">
        <v>98</v>
      </c>
      <c r="J3" s="296"/>
      <c r="K3" s="296" t="s">
        <v>99</v>
      </c>
      <c r="L3" s="296"/>
      <c r="M3" s="295" t="s">
        <v>75</v>
      </c>
      <c r="N3" s="295" t="s">
        <v>76</v>
      </c>
      <c r="O3" s="295" t="s">
        <v>77</v>
      </c>
      <c r="P3" s="295" t="s">
        <v>78</v>
      </c>
      <c r="Q3" s="295" t="s">
        <v>79</v>
      </c>
      <c r="R3" s="295" t="s">
        <v>80</v>
      </c>
      <c r="S3" s="295" t="s">
        <v>81</v>
      </c>
    </row>
    <row r="4" spans="2:19">
      <c r="B4" s="297"/>
      <c r="C4" s="296"/>
      <c r="D4" s="296"/>
      <c r="E4" s="296"/>
      <c r="F4" s="299"/>
      <c r="G4" s="296"/>
      <c r="H4" s="296"/>
      <c r="I4" s="296"/>
      <c r="J4" s="296"/>
      <c r="K4" s="296"/>
      <c r="L4" s="296"/>
      <c r="M4" s="295"/>
      <c r="N4" s="295"/>
      <c r="O4" s="295"/>
      <c r="P4" s="295"/>
      <c r="Q4" s="295"/>
      <c r="R4" s="295"/>
      <c r="S4" s="295"/>
    </row>
    <row r="5" spans="2:19">
      <c r="B5" s="297"/>
      <c r="C5" s="296"/>
      <c r="D5" s="296"/>
      <c r="E5" s="296"/>
      <c r="F5" s="300"/>
      <c r="G5" s="296"/>
      <c r="H5" s="296"/>
      <c r="I5" s="296"/>
      <c r="J5" s="296"/>
      <c r="K5" s="296"/>
      <c r="L5" s="296"/>
      <c r="M5" s="295"/>
      <c r="N5" s="295"/>
      <c r="O5" s="295"/>
      <c r="P5" s="295"/>
      <c r="Q5" s="295"/>
      <c r="R5" s="295"/>
      <c r="S5" s="295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1.6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test</cp:lastModifiedBy>
  <cp:lastPrinted>2024-03-18T05:26:05Z</cp:lastPrinted>
  <dcterms:modified xsi:type="dcterms:W3CDTF">2024-03-18T05:27:14Z</dcterms:modified>
</cp:coreProperties>
</file>