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60" yWindow="1560" windowWidth="8715" windowHeight="12525" tabRatio="547" activeTab="1"/>
  </bookViews>
  <sheets>
    <sheet name="記入方法" sheetId="1" r:id="rId1"/>
    <sheet name="利用者数" sheetId="2" r:id="rId2"/>
    <sheet name="シフト" sheetId="3" r:id="rId3"/>
    <sheet name="時間" sheetId="4" r:id="rId4"/>
    <sheet name="記入例（利用者数）" sheetId="5" r:id="rId5"/>
    <sheet name="記入例（シフト）" sheetId="6" r:id="rId6"/>
  </sheets>
  <definedNames>
    <definedName name="_xlnm.Print_Area" localSheetId="2">'シフト'!$A$1:$AK$75</definedName>
    <definedName name="_xlnm.Print_Area" localSheetId="0">'記入方法'!$A$1:$J$52</definedName>
    <definedName name="_xlnm.Print_Area" localSheetId="5">'記入例（シフト）'!$A$1:$AK$65</definedName>
    <definedName name="_xlnm.Print_Area" localSheetId="4">'記入例（利用者数）'!$A$1:$AG$57</definedName>
    <definedName name="_xlnm.Print_Area" localSheetId="3">'時間'!$A$1:$AM$119</definedName>
    <definedName name="_xlnm.Print_Area" localSheetId="1">'利用者数'!$A$1:$AG$57</definedName>
  </definedNames>
  <calcPr fullCalcOnLoad="1"/>
</workbook>
</file>

<file path=xl/comments3.xml><?xml version="1.0" encoding="utf-8"?>
<comments xmlns="http://schemas.openxmlformats.org/spreadsheetml/2006/main">
  <authors>
    <author>TAMIE</author>
    <author>1620</author>
  </authors>
  <commentList>
    <comment ref="AL45" authorId="0">
      <text>
        <r>
          <rPr>
            <sz val="9"/>
            <rFont val="ＭＳ Ｐゴシック"/>
            <family val="3"/>
          </rPr>
          <t>昼間時間の始まり</t>
        </r>
      </text>
    </comment>
    <comment ref="AM45" authorId="0">
      <text>
        <r>
          <rPr>
            <sz val="9"/>
            <rFont val="ＭＳ Ｐゴシック"/>
            <family val="3"/>
          </rPr>
          <t xml:space="preserve">昼間時間の終了
</t>
        </r>
      </text>
    </comment>
    <comment ref="AN48" authorId="1">
      <text>
        <r>
          <rPr>
            <sz val="9"/>
            <rFont val="ＭＳ Ｐゴシック"/>
            <family val="3"/>
          </rPr>
          <t xml:space="preserve">昼間の休憩時間
</t>
        </r>
      </text>
    </comment>
    <comment ref="AI66" authorId="0">
      <text>
        <r>
          <rPr>
            <sz val="9"/>
            <rFont val="ＭＳ Ｐゴシック"/>
            <family val="3"/>
          </rPr>
          <t>始業時刻</t>
        </r>
      </text>
    </comment>
    <comment ref="AJ66" authorId="0">
      <text>
        <r>
          <rPr>
            <sz val="9"/>
            <rFont val="ＭＳ Ｐゴシック"/>
            <family val="3"/>
          </rPr>
          <t>終業時刻</t>
        </r>
      </text>
    </comment>
    <comment ref="AK66" authorId="0">
      <text>
        <r>
          <rPr>
            <sz val="9"/>
            <rFont val="ＭＳ Ｐゴシック"/>
            <family val="3"/>
          </rPr>
          <t xml:space="preserve">休憩開始時刻
</t>
        </r>
      </text>
    </comment>
    <comment ref="AM66" authorId="0">
      <text>
        <r>
          <rPr>
            <sz val="9"/>
            <rFont val="ＭＳ Ｐゴシック"/>
            <family val="3"/>
          </rPr>
          <t xml:space="preserve">休憩時間
</t>
        </r>
      </text>
    </comment>
    <comment ref="AL75" authorId="0">
      <text>
        <r>
          <rPr>
            <sz val="9"/>
            <rFont val="ＭＳ Ｐゴシック"/>
            <family val="3"/>
          </rPr>
          <t xml:space="preserve">休憩終了時刻
</t>
        </r>
      </text>
    </comment>
  </commentList>
</comments>
</file>

<file path=xl/comments6.xml><?xml version="1.0" encoding="utf-8"?>
<comments xmlns="http://schemas.openxmlformats.org/spreadsheetml/2006/main">
  <authors>
    <author>TAMIE</author>
  </authors>
  <commentList>
    <comment ref="AI56" authorId="0">
      <text>
        <r>
          <rPr>
            <sz val="9"/>
            <rFont val="ＭＳ Ｐゴシック"/>
            <family val="3"/>
          </rPr>
          <t>始業時刻</t>
        </r>
      </text>
    </comment>
    <comment ref="AJ56" authorId="0">
      <text>
        <r>
          <rPr>
            <sz val="9"/>
            <rFont val="ＭＳ Ｐゴシック"/>
            <family val="3"/>
          </rPr>
          <t>終業時刻</t>
        </r>
      </text>
    </comment>
    <comment ref="AK56" authorId="0">
      <text>
        <r>
          <rPr>
            <sz val="9"/>
            <rFont val="ＭＳ Ｐゴシック"/>
            <family val="3"/>
          </rPr>
          <t xml:space="preserve">休憩開始時刻
</t>
        </r>
      </text>
    </comment>
    <comment ref="AL65" authorId="0">
      <text>
        <r>
          <rPr>
            <sz val="9"/>
            <rFont val="ＭＳ Ｐゴシック"/>
            <family val="3"/>
          </rPr>
          <t xml:space="preserve">休憩終了時刻
</t>
        </r>
      </text>
    </comment>
    <comment ref="AM56" authorId="0">
      <text>
        <r>
          <rPr>
            <sz val="9"/>
            <rFont val="ＭＳ Ｐゴシック"/>
            <family val="3"/>
          </rPr>
          <t xml:space="preserve">休憩時間
</t>
        </r>
      </text>
    </comment>
    <comment ref="AL35" authorId="0">
      <text>
        <r>
          <rPr>
            <sz val="9"/>
            <rFont val="ＭＳ Ｐゴシック"/>
            <family val="3"/>
          </rPr>
          <t>昼間時間の始まり</t>
        </r>
      </text>
    </comment>
    <comment ref="AM35" authorId="0">
      <text>
        <r>
          <rPr>
            <sz val="9"/>
            <rFont val="ＭＳ Ｐゴシック"/>
            <family val="3"/>
          </rPr>
          <t xml:space="preserve">昼間時間の終了
</t>
        </r>
      </text>
    </comment>
  </commentList>
</comments>
</file>

<file path=xl/sharedStrings.xml><?xml version="1.0" encoding="utf-8"?>
<sst xmlns="http://schemas.openxmlformats.org/spreadsheetml/2006/main" count="1496" uniqueCount="269">
  <si>
    <t>：</t>
  </si>
  <si>
    <t>÷</t>
  </si>
  <si>
    <t>×</t>
  </si>
  <si>
    <t>（</t>
  </si>
  <si>
    <t>＝</t>
  </si>
  <si>
    <t>)</t>
  </si>
  <si>
    <t>⇒</t>
  </si>
  <si>
    <t>氏　　名</t>
  </si>
  <si>
    <t>年</t>
  </si>
  <si>
    <t>月分）</t>
  </si>
  <si>
    <t>事業所名（</t>
  </si>
  <si>
    <t>資　格</t>
  </si>
  <si>
    <t>　</t>
  </si>
  <si>
    <t>勤務時間区分　</t>
  </si>
  <si>
    <t>勤務時間帯</t>
  </si>
  <si>
    <t>従業者の勤務の体制及び勤務形態一覧表（時間数）</t>
  </si>
  <si>
    <t>氏　名</t>
  </si>
  <si>
    <t>実働時間</t>
  </si>
  <si>
    <t>時間</t>
  </si>
  <si>
    <t>分</t>
  </si>
  <si>
    <t>日中の時間帯</t>
  </si>
  <si>
    <t>夜間及び深夜の時間帯以外の時間帯（日中の時間帯）：</t>
  </si>
  <si>
    <t>日中の時間帯</t>
  </si>
  <si>
    <t>平成</t>
  </si>
  <si>
    <t>昼間時間</t>
  </si>
  <si>
    <t>介護従業者の日中の時間帯の勤務時間の計（ｱ）</t>
  </si>
  <si>
    <t>時</t>
  </si>
  <si>
    <t>始業時刻</t>
  </si>
  <si>
    <t>終業時刻</t>
  </si>
  <si>
    <t>休憩開始時刻</t>
  </si>
  <si>
    <t>休憩終了時刻</t>
  </si>
  <si>
    <t>夜間含む勤務時間</t>
  </si>
  <si>
    <t>従業者の勤務の体制及び勤務形態一覧表（シフト）</t>
  </si>
  <si>
    <t>（　</t>
  </si>
  <si>
    <t>常勤職員が勤務すべき１週あたりの勤務時間　[就業規則等で定められた１週あたりの勤務時間]　：　　</t>
  </si>
  <si>
    <t>＊</t>
  </si>
  <si>
    <t>　</t>
  </si>
  <si>
    <t>記号（番号）</t>
  </si>
  <si>
    <t>判定</t>
  </si>
  <si>
    <t>　</t>
  </si>
  <si>
    <t>人員基準の判定</t>
  </si>
  <si>
    <t>○運営基準(人員基準欠如：減算対象基準）</t>
  </si>
  <si>
    <t>○解釈通知（指定基準）</t>
  </si>
  <si>
    <t>利用者数　</t>
  </si>
  <si>
    <t>記号</t>
  </si>
  <si>
    <t>事業開始年月日</t>
  </si>
  <si>
    <t>平成</t>
  </si>
  <si>
    <t>月</t>
  </si>
  <si>
    <t>日</t>
  </si>
  <si>
    <t>確認月</t>
  </si>
  <si>
    <t>前年度（平成</t>
  </si>
  <si>
    <t>年度）</t>
  </si>
  <si>
    <t>計</t>
  </si>
  <si>
    <t>今年度（平成</t>
  </si>
  <si>
    <t>利用定員</t>
  </si>
  <si>
    <t>人</t>
  </si>
  <si>
    <t>日数</t>
  </si>
  <si>
    <t>※　確認月の前月までを入力してください</t>
  </si>
  <si>
    <t>※　事業は開始しているが利用者のなかった日には”0”と入力してください。それ以外（事業未開始や、うるう年でない年の２月29日）は空白にしてください。</t>
  </si>
  <si>
    <t>４月    　　　　　日</t>
  </si>
  <si>
    <t>５月   　　　　　 日</t>
  </si>
  <si>
    <t>６月    　　　　　日</t>
  </si>
  <si>
    <t>７月    　　　　　日</t>
  </si>
  <si>
    <t>８月    　　　　　日</t>
  </si>
  <si>
    <t>９月    　　　　　日</t>
  </si>
  <si>
    <t>10月  　　　　  日</t>
  </si>
  <si>
    <t>11月  　　　　  日</t>
  </si>
  <si>
    <t>12月  　　　　 日</t>
  </si>
  <si>
    <t>２月    　　　　　日</t>
  </si>
  <si>
    <t>１月    　　　　　日</t>
  </si>
  <si>
    <t>３月   　　　　　 日</t>
  </si>
  <si>
    <t>４月   　　　　　 日</t>
  </si>
  <si>
    <t>６月   　　　　　 日</t>
  </si>
  <si>
    <t>７月   　　　　　 日</t>
  </si>
  <si>
    <t>８月   　　　　　 日</t>
  </si>
  <si>
    <t>９月   　　　　　 日</t>
  </si>
  <si>
    <t>12月  　　　　  日</t>
  </si>
  <si>
    <t>１月   　　　　　 日</t>
  </si>
  <si>
    <t>２月   　　　　　 日</t>
  </si>
  <si>
    <t>事業開始後</t>
  </si>
  <si>
    <t>１年度以上</t>
  </si>
  <si>
    <t>１年以上</t>
  </si>
  <si>
    <t>６ヵ月以上１年未満</t>
  </si>
  <si>
    <t>６ヵ月未満</t>
  </si>
  <si>
    <t>【記入上の注意】</t>
  </si>
  <si>
    <t>（あてはまるところの右側に半角数字の1を入力してください）</t>
  </si>
  <si>
    <t>事業所名</t>
  </si>
  <si>
    <t>兼務</t>
  </si>
  <si>
    <t>勤務形態</t>
  </si>
  <si>
    <t>B2</t>
  </si>
  <si>
    <t>C</t>
  </si>
  <si>
    <t>羽曳野　太郎</t>
  </si>
  <si>
    <t>高鷲　花子</t>
  </si>
  <si>
    <t>古市　次郎</t>
  </si>
  <si>
    <t>白鳥　良子</t>
  </si>
  <si>
    <t>大阪　弘子</t>
  </si>
  <si>
    <t>島泉　まゆみ</t>
  </si>
  <si>
    <t>北村　五郎</t>
  </si>
  <si>
    <t>新田　明子</t>
  </si>
  <si>
    <t>渡辺　あゆみ</t>
  </si>
  <si>
    <t>村本　時子</t>
  </si>
  <si>
    <t>松倉　宏</t>
  </si>
  <si>
    <t>兼務業種</t>
  </si>
  <si>
    <t>管理者</t>
  </si>
  <si>
    <t>曜日</t>
  </si>
  <si>
    <t>　○　事業を実施していない日は空白にしてください（「0」とは入力しない）。</t>
  </si>
  <si>
    <t>　○　「今年度」欄の実績について、確認月の実績は入力しないで下さい。</t>
  </si>
  <si>
    <t>　○　介護従業者全員について記入して下さい。</t>
  </si>
  <si>
    <t>　○　黄色のセルには、数字を半角で入力して下さい。</t>
  </si>
  <si>
    <t>　≪下段の「勤務時間区分」の表≫</t>
  </si>
  <si>
    <t>　○　「事業開始後」の期間については、確認月の前年度１年間すべて実績がある場合は「１年度</t>
  </si>
  <si>
    <t>　　以上」。前年度１年間の実績はないが、事業開始後１年以上経過している場合は「１年以上」。</t>
  </si>
  <si>
    <t>　　半角数字で「1」と入力して下さい。</t>
  </si>
  <si>
    <t>　○　これによって、人員基準を満たしているかの判定の基となる利用者数を決定しますので、正</t>
  </si>
  <si>
    <t>　　確に記入して下さい。</t>
  </si>
  <si>
    <r>
      <t>　≪上段の表の「勤務形態」「兼務」「兼務職種」「氏名」(各</t>
    </r>
    <r>
      <rPr>
        <sz val="11"/>
        <rFont val="ＭＳ Ｐゴシック"/>
        <family val="3"/>
      </rPr>
      <t xml:space="preserve"> 灰色）</t>
    </r>
    <r>
      <rPr>
        <sz val="11"/>
        <rFont val="ＭＳ Ｐゴシック"/>
        <family val="3"/>
      </rPr>
      <t>の欄≫</t>
    </r>
  </si>
  <si>
    <t>　　時間のみについて、下段の「勤務時間区分」の表で設定した記号（番号）を入力して下さい。</t>
  </si>
  <si>
    <t xml:space="preserve">    または「＊」印などを記入し、「兼務業種」欄に兼務している業務名を記入して下さい。</t>
  </si>
  <si>
    <t>　　載して下さい。</t>
  </si>
  <si>
    <t>　○　時間は24時間で記入。ただし、午前0時については、「夜勤入りの日」は、「終業時刻」欄に</t>
  </si>
  <si>
    <t>　　「24」時「0」分。「夜勤明けの日」は、「始業時刻」欄に「0」時「0」分と入力して下さい。</t>
  </si>
  <si>
    <t>　　して下さい。（例えば、下段で「A2」（半角）とし、上段で「Ａ２」（全角）などと入力すると自動計</t>
  </si>
  <si>
    <t>　○　兼務職員について、勤務時間を按分する場合など、シフトに該当しない勤務時間がある場</t>
  </si>
  <si>
    <t>　　合は、対応する欄に直接勤務時間を半角で入力して下さい。</t>
  </si>
  <si>
    <t>　　６ヵ月以上１年未満の場合は「６ヵ月以上」。６ヵ月未満の場合は「６ヶ月未満」の右側のセルに</t>
  </si>
  <si>
    <t>　○　下段で設定をした「記号（番号）」を記入して下さい。その際、文字等種類は同じように記入</t>
  </si>
  <si>
    <t>　○　「シフト」シートの入力によって、勤務時間が自動的に転記されます。</t>
  </si>
  <si>
    <r>
      <t>サービス種類（　</t>
    </r>
    <r>
      <rPr>
        <sz val="11"/>
        <rFont val="ＭＳ Ｐゴシック"/>
        <family val="3"/>
      </rPr>
      <t>(介護予防)認知症対応型応型通所介護事業</t>
    </r>
  </si>
  <si>
    <t>常勤職員が勤務すべき１日あたりの勤務時間　[就業規則等で定められた１日あたりの勤務時間]　：　　</t>
  </si>
  <si>
    <t>～</t>
  </si>
  <si>
    <t>まで</t>
  </si>
  <si>
    <t>～</t>
  </si>
  <si>
    <t>（</t>
  </si>
  <si>
    <t>～</t>
  </si>
  <si>
    <t>）</t>
  </si>
  <si>
    <t>（</t>
  </si>
  <si>
    <t>）</t>
  </si>
  <si>
    <t>（　</t>
  </si>
  <si>
    <t>サービス種類　　  （　　　　　　　　　　　　　　　　　　　　　　　　　　　　　　　　　）</t>
  </si>
  <si>
    <t>）</t>
  </si>
  <si>
    <t>）</t>
  </si>
  <si>
    <t>曜日</t>
  </si>
  <si>
    <t>⇒</t>
  </si>
  <si>
    <t>木</t>
  </si>
  <si>
    <t>木</t>
  </si>
  <si>
    <t>金</t>
  </si>
  <si>
    <t>金</t>
  </si>
  <si>
    <t>土</t>
  </si>
  <si>
    <t>土</t>
  </si>
  <si>
    <t>日</t>
  </si>
  <si>
    <t>月</t>
  </si>
  <si>
    <t>火</t>
  </si>
  <si>
    <t>水</t>
  </si>
  <si>
    <t>日</t>
  </si>
  <si>
    <t>月</t>
  </si>
  <si>
    <t>火</t>
  </si>
  <si>
    <t>水</t>
  </si>
  <si>
    <t>常勤人数</t>
  </si>
  <si>
    <t>常勤
判定</t>
  </si>
  <si>
    <t>合計</t>
  </si>
  <si>
    <t>　○　「記号（番号）」欄（灰色）については、「A1」「B2」「日」「夜」などの記号を記入して下さい。</t>
  </si>
  <si>
    <t>　○　勤務形態が「夜勤」の場合については「夜勤入りの日」と「夜勤明けの日」とを別々に記</t>
  </si>
  <si>
    <t>　≪上段の表の黄色セル≫</t>
  </si>
  <si>
    <t>早出２</t>
  </si>
  <si>
    <t>早出１</t>
  </si>
  <si>
    <t>早出３</t>
  </si>
  <si>
    <t>日勤１</t>
  </si>
  <si>
    <t>日勤２</t>
  </si>
  <si>
    <t>日勤３</t>
  </si>
  <si>
    <t>日勤４</t>
  </si>
  <si>
    <t>遅出１</t>
  </si>
  <si>
    <t>遅出２</t>
  </si>
  <si>
    <t>遅出３</t>
  </si>
  <si>
    <t>遅出４</t>
  </si>
  <si>
    <t>夜勤入</t>
  </si>
  <si>
    <t>夜勤明１</t>
  </si>
  <si>
    <t>夜勤明２</t>
  </si>
  <si>
    <t>人員基準確認表(実績用）</t>
  </si>
  <si>
    <t>　○　「勤務形態」欄は、以下の勤務形態の区分に従って、その順に記入して下さい。</t>
  </si>
  <si>
    <t>小規模多機能型居宅介護</t>
  </si>
  <si>
    <t>１．「利用者数」シート</t>
  </si>
  <si>
    <t>２．「シフト」シート</t>
  </si>
  <si>
    <t>　○　介護従業者のうち、看護師または准看護師について、「兼務」欄に「看」と記入してください。</t>
  </si>
  <si>
    <t xml:space="preserve">       区分　Ａ：常勤で専従　Ｂ：常勤で兼務　Ｃ：常勤以外で専従　Ｄ：常勤以外で兼務 </t>
  </si>
  <si>
    <t>　○　管理者、介護支援専門員が介護従業者を兼務している場合は、介護従業者として勤務した</t>
  </si>
  <si>
    <t>　○　管理者、介護支援専門員が介護従業者を兼務している場合は、表の「兼務」欄に「○」印、</t>
  </si>
  <si>
    <t>　　算ができなくなります。）</t>
  </si>
  <si>
    <t>３．「時間」シート</t>
  </si>
  <si>
    <r>
      <t>サービス種類（　</t>
    </r>
    <r>
      <rPr>
        <sz val="11"/>
        <rFont val="ＭＳ Ｐゴシック"/>
        <family val="3"/>
      </rPr>
      <t>(介護予防)認知症対応型応型通所介護事業</t>
    </r>
  </si>
  <si>
    <t>(介護予防)小規模多機能型居宅介護事業</t>
  </si>
  <si>
    <t>A</t>
  </si>
  <si>
    <t>D1</t>
  </si>
  <si>
    <t>D2</t>
  </si>
  <si>
    <t>C1</t>
  </si>
  <si>
    <t>A</t>
  </si>
  <si>
    <t>B2</t>
  </si>
  <si>
    <t>C4</t>
  </si>
  <si>
    <t>A</t>
  </si>
  <si>
    <t>B1</t>
  </si>
  <si>
    <t>B</t>
  </si>
  <si>
    <t>A2</t>
  </si>
  <si>
    <t>B</t>
  </si>
  <si>
    <t>○</t>
  </si>
  <si>
    <t>介護支援専門員</t>
  </si>
  <si>
    <t>B4</t>
  </si>
  <si>
    <t>C1</t>
  </si>
  <si>
    <t>B1</t>
  </si>
  <si>
    <t>C</t>
  </si>
  <si>
    <t>D1</t>
  </si>
  <si>
    <t>D2</t>
  </si>
  <si>
    <t>C1</t>
  </si>
  <si>
    <t>A2</t>
  </si>
  <si>
    <t>A1</t>
  </si>
  <si>
    <t>C</t>
  </si>
  <si>
    <t>B1</t>
  </si>
  <si>
    <t>C3</t>
  </si>
  <si>
    <t>A1</t>
  </si>
  <si>
    <t>看</t>
  </si>
  <si>
    <t>D1</t>
  </si>
  <si>
    <t>D3</t>
  </si>
  <si>
    <t>D</t>
  </si>
  <si>
    <t>D2</t>
  </si>
  <si>
    <t>D1</t>
  </si>
  <si>
    <t>D</t>
  </si>
  <si>
    <t>○</t>
  </si>
  <si>
    <t>D1</t>
  </si>
  <si>
    <t>D2</t>
  </si>
  <si>
    <t>常勤職員が勤務すべき１週あたりの勤務時間　[就業規則等で定められた１週あたりの勤務時間]　：　　</t>
  </si>
  <si>
    <t>0</t>
  </si>
  <si>
    <t>常勤職員が勤務すべき１日あたりの勤務時間　[就業規則等で定められた１日あたりの勤務時間]　：　　</t>
  </si>
  <si>
    <t>～</t>
  </si>
  <si>
    <t>まで</t>
  </si>
  <si>
    <t>～</t>
  </si>
  <si>
    <t>（</t>
  </si>
  <si>
    <t>～</t>
  </si>
  <si>
    <t>（</t>
  </si>
  <si>
    <t>）</t>
  </si>
  <si>
    <t>A2</t>
  </si>
  <si>
    <t>A3</t>
  </si>
  <si>
    <t>B1</t>
  </si>
  <si>
    <t>B2</t>
  </si>
  <si>
    <t>B3</t>
  </si>
  <si>
    <t>B4</t>
  </si>
  <si>
    <t>C1</t>
  </si>
  <si>
    <t>C2</t>
  </si>
  <si>
    <t>C3</t>
  </si>
  <si>
    <t>C4</t>
  </si>
  <si>
    <t>D2</t>
  </si>
  <si>
    <t>）</t>
  </si>
  <si>
    <t>）</t>
  </si>
  <si>
    <t>　○　黄色のセルに、通いサービスの利用者数を、半角で入力してください。</t>
  </si>
  <si>
    <t>(介護予防)小規模多機能型居宅介護介護事業</t>
  </si>
  <si>
    <t>通いサービス利用者数</t>
  </si>
  <si>
    <t>通いサービス利用者数</t>
  </si>
  <si>
    <t>人(a)</t>
  </si>
  <si>
    <r>
      <t>／週</t>
    </r>
    <r>
      <rPr>
        <b/>
        <u val="single"/>
        <sz val="11"/>
        <rFont val="ＭＳ Ｐゴシック"/>
        <family val="3"/>
      </rPr>
      <t>（b）</t>
    </r>
  </si>
  <si>
    <r>
      <t>／日</t>
    </r>
    <r>
      <rPr>
        <b/>
        <u val="single"/>
        <sz val="11"/>
        <rFont val="ＭＳ Ｐゴシック"/>
        <family val="3"/>
      </rPr>
      <t>（c）</t>
    </r>
  </si>
  <si>
    <t>常勤換算後の人数（ィ＝ｱ÷c）</t>
  </si>
  <si>
    <t>介護従業者の日中の時間帯の勤務時間の基準（ｳ=ｴ×c）</t>
  </si>
  <si>
    <t>常勤換算後の人数（ｴ＝a÷3）</t>
  </si>
  <si>
    <t>（合計勤務時間(ｱ)の合計）÷（常勤勤務１週あたり勤務時間(b)÷７日×当該月の日数）(小数点第２位以下切捨）</t>
  </si>
  <si>
    <t>（合計勤務時間(ｱ)の合計）÷（常勤勤務１週あたり勤務時間(b)÷５日×当該月の日数）(小数点第２位以下切捨）</t>
  </si>
  <si>
    <t>（暦月ごとの職員の勤務延時間数）÷（当該事業所において勤務する常勤の職員が勤務すべき時間数）</t>
  </si>
  <si>
    <t>）</t>
  </si>
  <si>
    <t>　○　勤務形態が「宿直」の場合については、「勤務時間帯欄」に必ず「宿直」と記載して下さい。</t>
  </si>
  <si>
    <t>　　　宿直の場合は「始業時間」及び「終業時間」は、夜間及び深夜の時間帯の範囲で入力して</t>
  </si>
  <si>
    <t>　　下さい。宿直の前後に勤務がある場合は別の兼務時間帯設定をして記載して下さい。</t>
  </si>
  <si>
    <t>令和</t>
  </si>
  <si>
    <t>今年度（令和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</si>
</sst>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 numFmtId="192" formatCode="0_ "/>
    <numFmt numFmtId="193" formatCode="0.00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9"/>
      <name val="ＭＳ 明朝"/>
      <family val="1"/>
    </font>
    <font>
      <sz val="9"/>
      <name val="ＭＳ Ｐゴシック"/>
      <family val="3"/>
    </font>
    <font>
      <b/>
      <sz val="12"/>
      <name val="ＭＳ Ｐゴシック"/>
      <family val="3"/>
    </font>
    <font>
      <b/>
      <sz val="14"/>
      <name val="ＭＳ Ｐゴシック"/>
      <family val="3"/>
    </font>
    <font>
      <b/>
      <sz val="11"/>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sz val="11"/>
      <color indexed="10"/>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u val="single"/>
      <sz val="11"/>
      <color indexed="12"/>
      <name val="ＭＳ Ｐゴシック"/>
      <family val="3"/>
    </font>
    <font>
      <b/>
      <sz val="12"/>
      <color indexed="12"/>
      <name val="ＭＳ Ｐゴシック"/>
      <family val="3"/>
    </font>
    <font>
      <sz val="11"/>
      <color indexed="10"/>
      <name val="ＭＳ Ｐ明朝"/>
      <family val="1"/>
    </font>
    <font>
      <sz val="12"/>
      <color indexed="10"/>
      <name val="ＭＳ Ｐゴシック"/>
      <family val="3"/>
    </font>
    <font>
      <sz val="12"/>
      <color indexed="9"/>
      <name val="ＭＳ Ｐゴシック"/>
      <family val="3"/>
    </font>
    <font>
      <b/>
      <sz val="11"/>
      <color indexed="9"/>
      <name val="ＭＳ Ｐゴシック"/>
      <family val="3"/>
    </font>
    <font>
      <sz val="11"/>
      <color indexed="9"/>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b/>
      <sz val="11"/>
      <color indexed="10"/>
      <name val="ＭＳ Ｐゴシック"/>
      <family val="3"/>
    </font>
    <font>
      <b/>
      <u val="single"/>
      <sz val="14"/>
      <name val="ＭＳ Ｐゴシック"/>
      <family val="3"/>
    </font>
    <font>
      <b/>
      <u val="single"/>
      <sz val="11"/>
      <name val="ＭＳ Ｐゴシック"/>
      <family val="3"/>
    </font>
    <font>
      <b/>
      <u val="single"/>
      <sz val="12"/>
      <name val="ＭＳ Ｐゴシック"/>
      <family val="3"/>
    </font>
    <font>
      <b/>
      <sz val="11"/>
      <color indexed="10"/>
      <name val="ＭＳ Ｐ明朝"/>
      <family val="1"/>
    </font>
    <font>
      <sz val="10"/>
      <color indexed="9"/>
      <name val="ＭＳ Ｐゴシック"/>
      <family val="3"/>
    </font>
    <font>
      <sz val="11"/>
      <color indexed="9"/>
      <name val="ＭＳ Ｐ明朝"/>
      <family val="1"/>
    </font>
    <font>
      <sz val="10"/>
      <color indexed="12"/>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thin"/>
      <top>
        <color indexed="63"/>
      </top>
      <bottom>
        <color indexed="63"/>
      </bottom>
    </border>
    <border>
      <left style="double"/>
      <right style="medium"/>
      <top style="medium"/>
      <bottom style="thin"/>
    </border>
    <border>
      <left style="double"/>
      <right style="medium"/>
      <top style="thin"/>
      <bottom style="thin"/>
    </border>
    <border>
      <left style="double"/>
      <right style="medium"/>
      <top style="thin"/>
      <bottom style="medium"/>
    </border>
    <border>
      <left style="thin"/>
      <right style="thin"/>
      <top style="thin"/>
      <bottom style="thin"/>
    </border>
    <border>
      <left style="double"/>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double"/>
      <right style="medium"/>
      <top>
        <color indexed="63"/>
      </top>
      <bottom style="thin"/>
    </border>
    <border>
      <left style="double"/>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double"/>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thin"/>
      <right style="double"/>
      <top style="thin"/>
      <bottom style="thin"/>
    </border>
    <border>
      <left style="double"/>
      <right style="thin"/>
      <top style="medium"/>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color indexed="63"/>
      </bottom>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double"/>
      <right style="medium"/>
      <top style="hair"/>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style="medium"/>
      <right style="double"/>
      <top style="medium"/>
      <bottom>
        <color indexed="63"/>
      </bottom>
    </border>
    <border>
      <left>
        <color indexed="63"/>
      </left>
      <right style="medium"/>
      <top style="medium"/>
      <bottom>
        <color indexed="63"/>
      </bottom>
    </border>
    <border>
      <left style="thin"/>
      <right style="double"/>
      <top style="medium"/>
      <bottom style="thin"/>
    </border>
    <border>
      <left style="thin"/>
      <right style="double"/>
      <top style="thin"/>
      <bottom style="medium"/>
    </border>
    <border>
      <left style="thin"/>
      <right style="double"/>
      <top>
        <color indexed="63"/>
      </top>
      <bottom style="thin"/>
    </border>
    <border>
      <left style="double"/>
      <right style="medium"/>
      <top>
        <color indexed="63"/>
      </top>
      <bottom>
        <color indexed="63"/>
      </bottom>
    </border>
    <border>
      <left style="double"/>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style="double"/>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39"/>
      </left>
      <right style="medium">
        <color indexed="39"/>
      </right>
      <top style="medium">
        <color indexed="39"/>
      </top>
      <bottom style="medium">
        <color indexed="39"/>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2"/>
      </left>
      <right style="thin">
        <color indexed="12"/>
      </right>
      <top style="medium"/>
      <bottom style="thin">
        <color indexed="12"/>
      </bottom>
    </border>
    <border>
      <left>
        <color indexed="63"/>
      </left>
      <right>
        <color indexed="63"/>
      </right>
      <top style="medium"/>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style="medium"/>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border>
    <border>
      <left>
        <color indexed="63"/>
      </left>
      <right>
        <color indexed="63"/>
      </right>
      <top style="thin">
        <color indexed="12"/>
      </top>
      <bottom style="medium"/>
    </border>
    <border>
      <left>
        <color indexed="63"/>
      </left>
      <right style="medium"/>
      <top style="thin">
        <color indexed="12"/>
      </top>
      <bottom style="medium"/>
    </border>
    <border>
      <left style="thin">
        <color indexed="12"/>
      </left>
      <right>
        <color indexed="63"/>
      </right>
      <top style="thin">
        <color indexed="12"/>
      </top>
      <bottom style="medium"/>
    </border>
    <border>
      <left>
        <color indexed="63"/>
      </left>
      <right style="medium">
        <color indexed="12"/>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12"/>
      </left>
      <right style="thin">
        <color indexed="12"/>
      </right>
      <top>
        <color indexed="63"/>
      </top>
      <bottom style="thin">
        <color indexed="12"/>
      </bottom>
    </border>
    <border>
      <left style="thin">
        <color indexed="12"/>
      </left>
      <right>
        <color indexed="63"/>
      </right>
      <top style="medium"/>
      <bottom style="thin">
        <color indexed="12"/>
      </bottom>
    </border>
    <border>
      <left>
        <color indexed="63"/>
      </left>
      <right style="medium"/>
      <top style="medium"/>
      <bottom style="thin">
        <color indexed="12"/>
      </bottom>
    </border>
    <border>
      <left style="medium"/>
      <right>
        <color indexed="63"/>
      </right>
      <top style="thin">
        <color indexed="12"/>
      </top>
      <bottom style="medium"/>
    </border>
    <border>
      <left>
        <color indexed="63"/>
      </left>
      <right style="thin">
        <color indexed="12"/>
      </right>
      <top style="thin">
        <color indexed="12"/>
      </top>
      <bottom style="medium"/>
    </border>
    <border>
      <left style="medium"/>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color indexed="12"/>
      </left>
      <right>
        <color indexed="63"/>
      </right>
      <top style="medium">
        <color indexed="12"/>
      </top>
      <bottom style="medium">
        <color indexed="12"/>
      </bottom>
    </border>
    <border>
      <left style="double"/>
      <right style="medium"/>
      <top style="thin"/>
      <bottom>
        <color indexed="63"/>
      </bottom>
    </border>
    <border>
      <left style="medium"/>
      <right>
        <color indexed="63"/>
      </right>
      <top style="medium"/>
      <bottom style="thin">
        <color indexed="12"/>
      </bottom>
    </border>
    <border>
      <left>
        <color indexed="63"/>
      </left>
      <right style="thin">
        <color indexed="12"/>
      </right>
      <top style="medium"/>
      <bottom style="thin">
        <color indexed="12"/>
      </bottom>
    </border>
    <border>
      <left style="medium">
        <color indexed="12"/>
      </left>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double"/>
      <right style="medium"/>
      <top style="medium"/>
      <bottom>
        <color indexed="63"/>
      </bottom>
    </border>
    <border>
      <left style="double"/>
      <right style="medium"/>
      <top>
        <color indexed="63"/>
      </top>
      <bottom style="medium"/>
    </border>
    <border>
      <left>
        <color indexed="63"/>
      </left>
      <right>
        <color indexed="63"/>
      </right>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double"/>
      <top style="hair"/>
      <bottom style="thin"/>
    </border>
    <border>
      <left style="medium"/>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7" fillId="0" borderId="0" applyNumberFormat="0" applyFill="0" applyBorder="0" applyAlignment="0" applyProtection="0"/>
    <xf numFmtId="0" fontId="24"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2" fillId="3" borderId="0" applyNumberFormat="0" applyBorder="0" applyAlignment="0" applyProtection="0"/>
    <xf numFmtId="0" fontId="36"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9" fillId="0" borderId="8" applyNumberFormat="0" applyFill="0" applyAlignment="0" applyProtection="0"/>
    <xf numFmtId="0" fontId="35"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5" fillId="0" borderId="0" applyBorder="0">
      <alignment/>
      <protection/>
    </xf>
    <xf numFmtId="0" fontId="0" fillId="0" borderId="0">
      <alignment/>
      <protection/>
    </xf>
    <xf numFmtId="0" fontId="0" fillId="0" borderId="0">
      <alignment/>
      <protection/>
    </xf>
    <xf numFmtId="0" fontId="5" fillId="0" borderId="0" applyBorder="0">
      <alignment/>
      <protection/>
    </xf>
    <xf numFmtId="0" fontId="5" fillId="0" borderId="0" applyBorder="0">
      <alignment/>
      <protection/>
    </xf>
    <xf numFmtId="0" fontId="5" fillId="0" borderId="0" applyBorder="0">
      <alignment/>
      <protection/>
    </xf>
    <xf numFmtId="0" fontId="5" fillId="0" borderId="0" applyBorder="0">
      <alignment/>
      <protection/>
    </xf>
    <xf numFmtId="0" fontId="5" fillId="0" borderId="0" applyBorder="0">
      <alignment/>
      <protection/>
    </xf>
    <xf numFmtId="0" fontId="0" fillId="0" borderId="0">
      <alignment/>
      <protection/>
    </xf>
    <xf numFmtId="0" fontId="3" fillId="0" borderId="0" applyNumberFormat="0" applyFill="0" applyBorder="0" applyAlignment="0" applyProtection="0"/>
    <xf numFmtId="0" fontId="31" fillId="4" borderId="0" applyNumberFormat="0" applyBorder="0" applyAlignment="0" applyProtection="0"/>
  </cellStyleXfs>
  <cellXfs count="444">
    <xf numFmtId="0" fontId="0" fillId="0" borderId="0" xfId="0" applyAlignment="1">
      <alignment/>
    </xf>
    <xf numFmtId="0" fontId="5" fillId="0" borderId="0" xfId="68" applyAlignment="1">
      <alignment vertical="center"/>
      <protection/>
    </xf>
    <xf numFmtId="0" fontId="5" fillId="0" borderId="0" xfId="68" applyBorder="1" applyAlignment="1">
      <alignment vertical="center"/>
      <protection/>
    </xf>
    <xf numFmtId="0" fontId="8" fillId="0" borderId="0" xfId="68" applyFont="1" applyBorder="1" applyAlignment="1">
      <alignment vertical="center"/>
      <protection/>
    </xf>
    <xf numFmtId="0" fontId="10" fillId="0" borderId="0" xfId="68" applyFont="1" applyBorder="1" applyAlignment="1">
      <alignment vertical="center"/>
      <protection/>
    </xf>
    <xf numFmtId="0" fontId="5" fillId="0" borderId="0" xfId="68" applyFont="1" applyBorder="1" applyAlignment="1">
      <alignment vertical="center"/>
      <protection/>
    </xf>
    <xf numFmtId="0" fontId="12" fillId="0" borderId="0" xfId="68" applyFont="1" applyBorder="1" applyAlignment="1">
      <alignment horizontal="center" vertical="center"/>
      <protection/>
    </xf>
    <xf numFmtId="0" fontId="14" fillId="0" borderId="0" xfId="68" applyFont="1" applyBorder="1" applyAlignment="1">
      <alignment horizontal="center" vertical="center"/>
      <protection/>
    </xf>
    <xf numFmtId="0" fontId="0" fillId="0" borderId="0" xfId="68" applyFont="1" applyBorder="1" applyAlignment="1">
      <alignment vertical="center"/>
      <protection/>
    </xf>
    <xf numFmtId="0" fontId="0" fillId="0" borderId="0" xfId="68" applyFont="1" applyAlignment="1">
      <alignment vertical="center"/>
      <protection/>
    </xf>
    <xf numFmtId="0" fontId="13" fillId="0" borderId="0" xfId="68" applyFont="1" applyBorder="1" applyAlignment="1">
      <alignment horizontal="center" vertical="center"/>
      <protection/>
    </xf>
    <xf numFmtId="0" fontId="16" fillId="0" borderId="0" xfId="68" applyFont="1" applyBorder="1" applyAlignment="1">
      <alignment vertical="center"/>
      <protection/>
    </xf>
    <xf numFmtId="0" fontId="16" fillId="0" borderId="0" xfId="68" applyFont="1" applyAlignment="1">
      <alignment vertical="center"/>
      <protection/>
    </xf>
    <xf numFmtId="0" fontId="17" fillId="0" borderId="0" xfId="68" applyFont="1" applyBorder="1" applyAlignment="1">
      <alignment vertical="center"/>
      <protection/>
    </xf>
    <xf numFmtId="0" fontId="18" fillId="0" borderId="0" xfId="68" applyFont="1" applyBorder="1" applyAlignment="1">
      <alignment vertical="center"/>
      <protection/>
    </xf>
    <xf numFmtId="0" fontId="19" fillId="0" borderId="0" xfId="68" applyFont="1" applyBorder="1" applyAlignment="1">
      <alignment vertical="center"/>
      <protection/>
    </xf>
    <xf numFmtId="0" fontId="20" fillId="0" borderId="0" xfId="68" applyFont="1" applyBorder="1" applyAlignment="1">
      <alignment vertical="center"/>
      <protection/>
    </xf>
    <xf numFmtId="0" fontId="20" fillId="0" borderId="0" xfId="68" applyFont="1" applyAlignment="1">
      <alignment vertical="center"/>
      <protection/>
    </xf>
    <xf numFmtId="0" fontId="5" fillId="21" borderId="10" xfId="68" applyFill="1" applyBorder="1" applyAlignment="1">
      <alignment vertical="center"/>
      <protection/>
    </xf>
    <xf numFmtId="0" fontId="5" fillId="21" borderId="11" xfId="68" applyFill="1" applyBorder="1" applyAlignment="1">
      <alignment vertical="center"/>
      <protection/>
    </xf>
    <xf numFmtId="0" fontId="16" fillId="0" borderId="0" xfId="68" applyFont="1" applyAlignment="1">
      <alignment horizontal="center" vertical="center"/>
      <protection/>
    </xf>
    <xf numFmtId="0" fontId="16" fillId="0" borderId="0" xfId="68" applyFont="1" applyBorder="1" applyAlignment="1">
      <alignment horizontal="center" vertical="center"/>
      <protection/>
    </xf>
    <xf numFmtId="188" fontId="17" fillId="0" borderId="0" xfId="68" applyNumberFormat="1" applyFont="1" applyBorder="1" applyAlignment="1">
      <alignment horizontal="center" vertical="center"/>
      <protection/>
    </xf>
    <xf numFmtId="0" fontId="20" fillId="0" borderId="0" xfId="68" applyFont="1" applyBorder="1" applyAlignment="1">
      <alignment horizontal="center" vertical="center"/>
      <protection/>
    </xf>
    <xf numFmtId="0" fontId="17" fillId="0" borderId="0" xfId="68" applyFont="1" applyBorder="1" applyAlignment="1">
      <alignment horizontal="center" vertical="center"/>
      <protection/>
    </xf>
    <xf numFmtId="20" fontId="20" fillId="0" borderId="0" xfId="68" applyNumberFormat="1" applyFont="1" applyBorder="1" applyAlignment="1">
      <alignment horizontal="center" vertical="center"/>
      <protection/>
    </xf>
    <xf numFmtId="0" fontId="6" fillId="0" borderId="0" xfId="61" applyFont="1" applyAlignment="1">
      <alignment vertical="center"/>
      <protection/>
    </xf>
    <xf numFmtId="0" fontId="5" fillId="0" borderId="0" xfId="61" applyAlignment="1">
      <alignment vertical="center"/>
      <protection/>
    </xf>
    <xf numFmtId="0" fontId="4" fillId="21" borderId="12" xfId="61" applyFont="1" applyFill="1" applyBorder="1" applyAlignment="1">
      <alignment horizontal="right" vertical="center"/>
      <protection/>
    </xf>
    <xf numFmtId="0" fontId="18" fillId="0" borderId="0" xfId="68" applyFont="1" applyAlignment="1">
      <alignment vertical="center"/>
      <protection/>
    </xf>
    <xf numFmtId="0" fontId="0" fillId="0" borderId="0" xfId="63" applyFont="1" applyAlignment="1">
      <alignment vertical="center"/>
      <protection/>
    </xf>
    <xf numFmtId="0" fontId="16" fillId="0" borderId="0" xfId="68" applyFont="1" applyBorder="1" applyAlignment="1">
      <alignment vertical="center" shrinkToFit="1"/>
      <protection/>
    </xf>
    <xf numFmtId="49" fontId="16" fillId="0" borderId="0" xfId="68" applyNumberFormat="1" applyFont="1" applyBorder="1" applyAlignment="1">
      <alignment vertical="center" shrinkToFit="1"/>
      <protection/>
    </xf>
    <xf numFmtId="20" fontId="17" fillId="0" borderId="0" xfId="68" applyNumberFormat="1" applyFont="1" applyBorder="1" applyAlignment="1">
      <alignment horizontal="center" vertical="center"/>
      <protection/>
    </xf>
    <xf numFmtId="0" fontId="19" fillId="0" borderId="0" xfId="66" applyFont="1" applyBorder="1" applyAlignment="1">
      <alignment vertical="center"/>
      <protection/>
    </xf>
    <xf numFmtId="0" fontId="5" fillId="0" borderId="0" xfId="66" applyFont="1" applyBorder="1" applyAlignment="1">
      <alignment vertical="center"/>
      <protection/>
    </xf>
    <xf numFmtId="0" fontId="0" fillId="0" borderId="0" xfId="66" applyFont="1" applyAlignment="1">
      <alignment vertical="center"/>
      <protection/>
    </xf>
    <xf numFmtId="0" fontId="6" fillId="0" borderId="0" xfId="66" applyFont="1" applyAlignment="1">
      <alignment vertical="center"/>
      <protection/>
    </xf>
    <xf numFmtId="0" fontId="5" fillId="0" borderId="0" xfId="66" applyAlignment="1">
      <alignment vertical="center"/>
      <protection/>
    </xf>
    <xf numFmtId="188" fontId="5" fillId="0" borderId="0" xfId="66" applyNumberFormat="1" applyAlignment="1">
      <alignment horizontal="center" vertical="center"/>
      <protection/>
    </xf>
    <xf numFmtId="0" fontId="5" fillId="0" borderId="0" xfId="66" applyBorder="1" applyAlignment="1">
      <alignment vertical="center"/>
      <protection/>
    </xf>
    <xf numFmtId="0" fontId="8" fillId="0" borderId="0" xfId="66" applyFont="1" applyBorder="1" applyAlignment="1">
      <alignment vertical="center"/>
      <protection/>
    </xf>
    <xf numFmtId="0" fontId="16" fillId="0" borderId="0" xfId="66" applyFont="1" applyAlignment="1">
      <alignment vertical="center"/>
      <protection/>
    </xf>
    <xf numFmtId="0" fontId="17" fillId="0" borderId="0" xfId="66" applyFont="1" applyBorder="1" applyAlignment="1">
      <alignment vertical="center"/>
      <protection/>
    </xf>
    <xf numFmtId="0" fontId="16" fillId="0" borderId="0" xfId="66" applyFont="1" applyBorder="1" applyAlignment="1">
      <alignment vertical="center"/>
      <protection/>
    </xf>
    <xf numFmtId="188" fontId="17" fillId="0" borderId="0" xfId="66" applyNumberFormat="1" applyFont="1" applyBorder="1" applyAlignment="1">
      <alignment horizontal="center" vertical="center"/>
      <protection/>
    </xf>
    <xf numFmtId="0" fontId="5" fillId="21" borderId="10" xfId="66" applyFill="1" applyBorder="1" applyAlignment="1">
      <alignment vertical="center"/>
      <protection/>
    </xf>
    <xf numFmtId="0" fontId="5" fillId="21" borderId="11" xfId="66" applyFill="1" applyBorder="1" applyAlignment="1">
      <alignment vertical="center"/>
      <protection/>
    </xf>
    <xf numFmtId="0" fontId="7" fillId="21" borderId="13" xfId="66" applyFont="1" applyFill="1" applyBorder="1" applyAlignment="1">
      <alignment horizontal="right" vertical="center"/>
      <protection/>
    </xf>
    <xf numFmtId="0" fontId="0" fillId="21" borderId="10" xfId="66" applyFont="1" applyFill="1" applyBorder="1" applyAlignment="1">
      <alignment horizontal="right" vertical="center"/>
      <protection/>
    </xf>
    <xf numFmtId="0" fontId="14" fillId="0" borderId="14" xfId="68" applyFont="1" applyBorder="1" applyAlignment="1">
      <alignment horizontal="center" vertical="center" shrinkToFit="1"/>
      <protection/>
    </xf>
    <xf numFmtId="0" fontId="5" fillId="0" borderId="0" xfId="66" applyFont="1" applyAlignment="1">
      <alignment vertical="center"/>
      <protection/>
    </xf>
    <xf numFmtId="0" fontId="22" fillId="0" borderId="0" xfId="66" applyFont="1" applyFill="1" applyBorder="1" applyAlignment="1">
      <alignment vertical="center"/>
      <protection/>
    </xf>
    <xf numFmtId="0" fontId="22" fillId="0" borderId="0" xfId="66" applyFont="1" applyFill="1" applyAlignment="1">
      <alignment vertical="center"/>
      <protection/>
    </xf>
    <xf numFmtId="0" fontId="12" fillId="0" borderId="15" xfId="66" applyFont="1" applyBorder="1" applyAlignment="1">
      <alignment horizontal="center" vertical="center" shrinkToFit="1"/>
      <protection/>
    </xf>
    <xf numFmtId="0" fontId="4" fillId="0" borderId="16" xfId="66" applyFont="1" applyBorder="1" applyAlignment="1">
      <alignment vertical="center" wrapText="1"/>
      <protection/>
    </xf>
    <xf numFmtId="0" fontId="4" fillId="0" borderId="17" xfId="66" applyFont="1" applyBorder="1" applyAlignment="1">
      <alignment vertical="center" wrapText="1"/>
      <protection/>
    </xf>
    <xf numFmtId="0" fontId="4" fillId="0" borderId="18" xfId="66" applyFont="1" applyBorder="1" applyAlignment="1">
      <alignment vertical="center" wrapText="1"/>
      <protection/>
    </xf>
    <xf numFmtId="0" fontId="13" fillId="0" borderId="19" xfId="66" applyFont="1" applyBorder="1" applyAlignment="1">
      <alignment horizontal="center" vertical="center" shrinkToFit="1"/>
      <protection/>
    </xf>
    <xf numFmtId="0" fontId="13" fillId="0" borderId="20" xfId="66" applyFont="1" applyBorder="1" applyAlignment="1">
      <alignment horizontal="center" vertical="center" shrinkToFit="1"/>
      <protection/>
    </xf>
    <xf numFmtId="0" fontId="13" fillId="0" borderId="21" xfId="66" applyFont="1" applyBorder="1" applyAlignment="1">
      <alignment horizontal="center" vertical="center" shrinkToFit="1"/>
      <protection/>
    </xf>
    <xf numFmtId="0" fontId="12" fillId="0" borderId="22" xfId="66" applyFont="1" applyBorder="1" applyAlignment="1">
      <alignment horizontal="center" vertical="center" shrinkToFit="1"/>
      <protection/>
    </xf>
    <xf numFmtId="0" fontId="12" fillId="0" borderId="23" xfId="66" applyFont="1" applyBorder="1" applyAlignment="1">
      <alignment horizontal="center" vertical="center" shrinkToFit="1"/>
      <protection/>
    </xf>
    <xf numFmtId="0" fontId="12" fillId="0" borderId="24" xfId="66" applyFont="1" applyBorder="1" applyAlignment="1">
      <alignment horizontal="center" vertical="center" shrinkToFit="1"/>
      <protection/>
    </xf>
    <xf numFmtId="0" fontId="13" fillId="22" borderId="17" xfId="66" applyFont="1" applyFill="1" applyBorder="1" applyAlignment="1">
      <alignment horizontal="center" vertical="center" shrinkToFit="1"/>
      <protection/>
    </xf>
    <xf numFmtId="0" fontId="12" fillId="0" borderId="25" xfId="66" applyFont="1" applyBorder="1" applyAlignment="1">
      <alignment vertical="center" shrinkToFit="1"/>
      <protection/>
    </xf>
    <xf numFmtId="0" fontId="13" fillId="0" borderId="26" xfId="66" applyFont="1" applyBorder="1" applyAlignment="1">
      <alignment horizontal="center" vertical="center" shrinkToFit="1"/>
      <protection/>
    </xf>
    <xf numFmtId="0" fontId="13" fillId="22" borderId="27" xfId="66" applyFont="1" applyFill="1" applyBorder="1" applyAlignment="1">
      <alignment horizontal="center" vertical="center" shrinkToFit="1"/>
      <protection/>
    </xf>
    <xf numFmtId="0" fontId="12" fillId="0" borderId="25" xfId="66" applyFont="1" applyBorder="1" applyAlignment="1">
      <alignment horizontal="center" vertical="center" shrinkToFit="1"/>
      <protection/>
    </xf>
    <xf numFmtId="0" fontId="13" fillId="0" borderId="26" xfId="66" applyFont="1" applyBorder="1" applyAlignment="1">
      <alignment vertical="center" shrinkToFit="1"/>
      <protection/>
    </xf>
    <xf numFmtId="0" fontId="13" fillId="0" borderId="28" xfId="66" applyFont="1" applyBorder="1" applyAlignment="1">
      <alignment horizontal="center" vertical="center" shrinkToFit="1"/>
      <protection/>
    </xf>
    <xf numFmtId="0" fontId="12" fillId="0" borderId="15" xfId="66" applyFont="1" applyBorder="1" applyAlignment="1">
      <alignment vertical="center" shrinkToFit="1"/>
      <protection/>
    </xf>
    <xf numFmtId="0" fontId="13" fillId="0" borderId="29" xfId="66" applyFont="1" applyBorder="1" applyAlignment="1">
      <alignment vertical="center" shrinkToFit="1"/>
      <protection/>
    </xf>
    <xf numFmtId="0" fontId="12" fillId="0" borderId="30" xfId="66" applyFont="1" applyBorder="1" applyAlignment="1">
      <alignment horizontal="center" vertical="center" shrinkToFit="1"/>
      <protection/>
    </xf>
    <xf numFmtId="0" fontId="4" fillId="0" borderId="31"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33" xfId="67" applyFont="1" applyFill="1" applyBorder="1" applyAlignment="1">
      <alignment horizontal="center" vertical="center"/>
      <protection/>
    </xf>
    <xf numFmtId="0" fontId="4" fillId="0" borderId="34" xfId="67" applyFont="1" applyFill="1" applyBorder="1" applyAlignment="1">
      <alignment horizontal="center" vertical="center"/>
      <protection/>
    </xf>
    <xf numFmtId="0" fontId="0" fillId="0" borderId="0" xfId="64" applyFont="1" applyAlignment="1">
      <alignment vertical="center"/>
      <protection/>
    </xf>
    <xf numFmtId="0" fontId="14" fillId="0" borderId="35" xfId="68" applyFont="1" applyBorder="1" applyAlignment="1">
      <alignment horizontal="center" vertical="center" shrinkToFit="1"/>
      <protection/>
    </xf>
    <xf numFmtId="0" fontId="13" fillId="0" borderId="36" xfId="66" applyFont="1" applyBorder="1" applyAlignment="1">
      <alignment horizontal="center" vertical="center" shrinkToFit="1"/>
      <protection/>
    </xf>
    <xf numFmtId="0" fontId="4" fillId="24" borderId="37" xfId="69" applyFont="1" applyFill="1" applyBorder="1" applyAlignment="1">
      <alignment horizontal="center" vertical="center"/>
      <protection/>
    </xf>
    <xf numFmtId="0" fontId="4" fillId="24" borderId="26" xfId="69" applyFont="1" applyFill="1" applyBorder="1" applyAlignment="1">
      <alignment horizontal="center" vertical="center"/>
      <protection/>
    </xf>
    <xf numFmtId="0" fontId="4" fillId="24" borderId="38" xfId="69" applyFont="1" applyFill="1" applyBorder="1" applyAlignment="1">
      <alignment horizontal="center" vertical="center"/>
      <protection/>
    </xf>
    <xf numFmtId="0" fontId="4" fillId="24" borderId="39" xfId="69" applyFont="1" applyFill="1" applyBorder="1" applyAlignment="1">
      <alignment horizontal="center" vertical="center"/>
      <protection/>
    </xf>
    <xf numFmtId="0" fontId="4" fillId="24" borderId="20" xfId="69" applyFont="1" applyFill="1" applyBorder="1" applyAlignment="1">
      <alignment horizontal="center" vertical="center"/>
      <protection/>
    </xf>
    <xf numFmtId="0" fontId="4" fillId="24" borderId="19" xfId="69" applyFont="1" applyFill="1" applyBorder="1" applyAlignment="1">
      <alignment horizontal="center" vertical="center"/>
      <protection/>
    </xf>
    <xf numFmtId="0" fontId="4" fillId="24" borderId="40" xfId="69" applyFont="1" applyFill="1" applyBorder="1" applyAlignment="1">
      <alignment horizontal="center" vertical="center"/>
      <protection/>
    </xf>
    <xf numFmtId="0" fontId="4" fillId="24" borderId="41" xfId="69" applyFont="1" applyFill="1" applyBorder="1" applyAlignment="1">
      <alignment horizontal="center" vertical="center"/>
      <protection/>
    </xf>
    <xf numFmtId="0" fontId="13" fillId="0" borderId="26" xfId="68" applyFont="1" applyBorder="1" applyAlignment="1">
      <alignment horizontal="center" vertical="center" shrinkToFit="1"/>
      <protection/>
    </xf>
    <xf numFmtId="0" fontId="13" fillId="0" borderId="29" xfId="66" applyFont="1" applyBorder="1" applyAlignment="1">
      <alignment horizontal="center" vertical="center" shrinkToFit="1"/>
      <protection/>
    </xf>
    <xf numFmtId="0" fontId="12" fillId="23" borderId="42" xfId="68" applyFont="1" applyFill="1" applyBorder="1" applyAlignment="1">
      <alignment horizontal="center" vertical="center" shrinkToFit="1"/>
      <protection/>
    </xf>
    <xf numFmtId="0" fontId="13" fillId="23" borderId="43" xfId="68" applyFont="1" applyFill="1" applyBorder="1" applyAlignment="1">
      <alignment horizontal="center" vertical="center" shrinkToFit="1"/>
      <protection/>
    </xf>
    <xf numFmtId="0" fontId="12" fillId="23" borderId="44" xfId="68" applyFont="1" applyFill="1" applyBorder="1" applyAlignment="1">
      <alignment horizontal="center" vertical="center" shrinkToFit="1"/>
      <protection/>
    </xf>
    <xf numFmtId="0" fontId="14" fillId="23" borderId="44" xfId="68" applyFont="1" applyFill="1" applyBorder="1" applyAlignment="1">
      <alignment horizontal="center" vertical="center" shrinkToFit="1"/>
      <protection/>
    </xf>
    <xf numFmtId="0" fontId="12" fillId="23" borderId="15" xfId="66" applyFont="1" applyFill="1" applyBorder="1" applyAlignment="1">
      <alignment horizontal="center" vertical="center" shrinkToFit="1"/>
      <protection/>
    </xf>
    <xf numFmtId="0" fontId="13" fillId="23" borderId="29" xfId="68" applyFont="1" applyFill="1" applyBorder="1" applyAlignment="1">
      <alignment horizontal="center" vertical="center" shrinkToFit="1"/>
      <protection/>
    </xf>
    <xf numFmtId="0" fontId="12" fillId="23" borderId="30" xfId="68" applyFont="1" applyFill="1" applyBorder="1" applyAlignment="1">
      <alignment horizontal="center" vertical="center" shrinkToFit="1"/>
      <protection/>
    </xf>
    <xf numFmtId="0" fontId="14" fillId="23" borderId="30" xfId="68" applyFont="1" applyFill="1" applyBorder="1" applyAlignment="1">
      <alignment horizontal="center" vertical="center" shrinkToFit="1"/>
      <protection/>
    </xf>
    <xf numFmtId="0" fontId="12" fillId="23" borderId="45" xfId="68" applyFont="1" applyFill="1" applyBorder="1" applyAlignment="1">
      <alignment horizontal="center" vertical="center" shrinkToFit="1"/>
      <protection/>
    </xf>
    <xf numFmtId="0" fontId="13" fillId="23" borderId="19" xfId="68" applyFont="1" applyFill="1" applyBorder="1" applyAlignment="1">
      <alignment horizontal="center" vertical="center" shrinkToFit="1"/>
      <protection/>
    </xf>
    <xf numFmtId="0" fontId="12" fillId="23" borderId="22" xfId="68" applyFont="1" applyFill="1" applyBorder="1" applyAlignment="1">
      <alignment horizontal="center" vertical="center" shrinkToFit="1"/>
      <protection/>
    </xf>
    <xf numFmtId="0" fontId="14" fillId="23" borderId="46" xfId="68" applyFont="1" applyFill="1" applyBorder="1" applyAlignment="1">
      <alignment horizontal="center" vertical="center" shrinkToFit="1"/>
      <protection/>
    </xf>
    <xf numFmtId="0" fontId="12" fillId="23" borderId="47" xfId="68" applyFont="1" applyFill="1" applyBorder="1" applyAlignment="1">
      <alignment horizontal="center" vertical="center" shrinkToFit="1"/>
      <protection/>
    </xf>
    <xf numFmtId="0" fontId="12" fillId="23" borderId="46" xfId="68" applyFont="1" applyFill="1" applyBorder="1" applyAlignment="1">
      <alignment horizontal="center" vertical="center" shrinkToFit="1"/>
      <protection/>
    </xf>
    <xf numFmtId="0" fontId="13" fillId="23" borderId="21" xfId="68" applyFont="1" applyFill="1" applyBorder="1" applyAlignment="1">
      <alignment horizontal="center" vertical="center" shrinkToFit="1"/>
      <protection/>
    </xf>
    <xf numFmtId="0" fontId="14" fillId="23" borderId="22" xfId="68" applyFont="1" applyFill="1" applyBorder="1" applyAlignment="1">
      <alignment horizontal="center" vertical="center" shrinkToFit="1"/>
      <protection/>
    </xf>
    <xf numFmtId="0" fontId="12" fillId="23" borderId="48" xfId="68" applyFont="1" applyFill="1" applyBorder="1" applyAlignment="1">
      <alignment horizontal="center" vertical="center" shrinkToFit="1"/>
      <protection/>
    </xf>
    <xf numFmtId="0" fontId="13" fillId="23" borderId="32" xfId="68" applyFont="1" applyFill="1" applyBorder="1" applyAlignment="1">
      <alignment horizontal="center" vertical="center" shrinkToFit="1"/>
      <protection/>
    </xf>
    <xf numFmtId="0" fontId="12" fillId="23" borderId="49" xfId="68" applyFont="1" applyFill="1" applyBorder="1" applyAlignment="1">
      <alignment horizontal="center" vertical="center" shrinkToFit="1"/>
      <protection/>
    </xf>
    <xf numFmtId="0" fontId="14" fillId="23" borderId="49" xfId="68" applyFont="1" applyFill="1" applyBorder="1" applyAlignment="1">
      <alignment horizontal="center" vertical="center" shrinkToFit="1"/>
      <protection/>
    </xf>
    <xf numFmtId="0" fontId="13" fillId="24" borderId="31" xfId="68" applyFont="1" applyFill="1" applyBorder="1" applyAlignment="1">
      <alignment horizontal="center" vertical="center" shrinkToFit="1"/>
      <protection/>
    </xf>
    <xf numFmtId="0" fontId="13" fillId="24" borderId="32" xfId="68" applyFont="1" applyFill="1" applyBorder="1" applyAlignment="1">
      <alignment horizontal="center" vertical="center" shrinkToFit="1"/>
      <protection/>
    </xf>
    <xf numFmtId="188" fontId="15" fillId="0" borderId="0" xfId="66" applyNumberFormat="1" applyFont="1" applyFill="1" applyBorder="1" applyAlignment="1">
      <alignment horizontal="center" vertical="center" shrinkToFit="1"/>
      <protection/>
    </xf>
    <xf numFmtId="188" fontId="15" fillId="0" borderId="50" xfId="66" applyNumberFormat="1" applyFont="1" applyFill="1" applyBorder="1" applyAlignment="1">
      <alignment horizontal="center" vertical="center" shrinkToFit="1"/>
      <protection/>
    </xf>
    <xf numFmtId="49" fontId="0" fillId="0" borderId="0" xfId="68" applyNumberFormat="1" applyFont="1" applyBorder="1" applyAlignment="1">
      <alignment vertical="center"/>
      <protection/>
    </xf>
    <xf numFmtId="49" fontId="0" fillId="0" borderId="0" xfId="68" applyNumberFormat="1" applyFont="1" applyFill="1" applyBorder="1" applyAlignment="1">
      <alignment vertical="center"/>
      <protection/>
    </xf>
    <xf numFmtId="0" fontId="0" fillId="0" borderId="0" xfId="68" applyFont="1" applyAlignment="1">
      <alignment horizontal="center" vertical="center"/>
      <protection/>
    </xf>
    <xf numFmtId="188" fontId="0" fillId="0" borderId="0" xfId="68" applyNumberFormat="1" applyFont="1" applyBorder="1" applyAlignment="1">
      <alignment horizontal="center" vertical="center"/>
      <protection/>
    </xf>
    <xf numFmtId="49" fontId="0" fillId="0" borderId="0" xfId="68" applyNumberFormat="1" applyFont="1" applyBorder="1" applyAlignment="1">
      <alignment horizontal="center" vertical="center"/>
      <protection/>
    </xf>
    <xf numFmtId="49" fontId="0" fillId="0" borderId="0" xfId="66" applyNumberFormat="1" applyFont="1" applyAlignment="1">
      <alignment vertical="center"/>
      <protection/>
    </xf>
    <xf numFmtId="188" fontId="0" fillId="0" borderId="0" xfId="66" applyNumberFormat="1" applyFont="1" applyAlignment="1">
      <alignment horizontal="center" vertical="center"/>
      <protection/>
    </xf>
    <xf numFmtId="184" fontId="21" fillId="0" borderId="19" xfId="66" applyNumberFormat="1" applyFont="1" applyFill="1" applyBorder="1" applyAlignment="1">
      <alignment horizontal="center" vertical="center" shrinkToFit="1"/>
      <protection/>
    </xf>
    <xf numFmtId="0" fontId="19" fillId="0" borderId="24" xfId="68" applyFont="1" applyBorder="1" applyAlignment="1">
      <alignment vertical="center"/>
      <protection/>
    </xf>
    <xf numFmtId="0" fontId="20" fillId="0" borderId="51" xfId="68" applyFont="1" applyBorder="1" applyAlignment="1">
      <alignment horizontal="center" vertical="center"/>
      <protection/>
    </xf>
    <xf numFmtId="20" fontId="20" fillId="0" borderId="51" xfId="68" applyNumberFormat="1" applyFont="1" applyBorder="1" applyAlignment="1">
      <alignment horizontal="center" vertical="center"/>
      <protection/>
    </xf>
    <xf numFmtId="0" fontId="17" fillId="0" borderId="51" xfId="68" applyFont="1" applyBorder="1" applyAlignment="1">
      <alignment horizontal="center" vertical="center"/>
      <protection/>
    </xf>
    <xf numFmtId="0" fontId="0" fillId="21" borderId="52" xfId="68" applyFont="1" applyFill="1" applyBorder="1" applyAlignment="1">
      <alignment horizontal="center" vertical="center"/>
      <protection/>
    </xf>
    <xf numFmtId="0" fontId="0" fillId="21" borderId="53" xfId="68" applyFont="1" applyFill="1" applyBorder="1" applyAlignment="1">
      <alignment horizontal="center" vertical="center" shrinkToFit="1"/>
      <protection/>
    </xf>
    <xf numFmtId="0" fontId="0" fillId="21" borderId="54" xfId="61" applyFont="1" applyFill="1" applyBorder="1" applyAlignment="1">
      <alignment horizontal="center" vertical="center"/>
      <protection/>
    </xf>
    <xf numFmtId="0" fontId="5" fillId="21" borderId="37" xfId="67" applyFont="1" applyFill="1" applyBorder="1" applyAlignment="1">
      <alignment horizontal="center" vertical="center"/>
      <protection/>
    </xf>
    <xf numFmtId="0" fontId="5" fillId="21" borderId="43" xfId="67" applyFont="1" applyFill="1" applyBorder="1" applyAlignment="1">
      <alignment horizontal="center" vertical="center"/>
      <protection/>
    </xf>
    <xf numFmtId="0" fontId="5" fillId="21" borderId="55" xfId="67" applyFont="1" applyFill="1" applyBorder="1" applyAlignment="1">
      <alignment horizontal="center" vertical="center"/>
      <protection/>
    </xf>
    <xf numFmtId="0" fontId="5" fillId="21" borderId="56" xfId="67" applyFont="1" applyFill="1" applyBorder="1" applyAlignment="1">
      <alignment horizontal="center" vertical="center"/>
      <protection/>
    </xf>
    <xf numFmtId="0" fontId="0" fillId="21" borderId="57" xfId="68" applyFont="1" applyFill="1" applyBorder="1" applyAlignment="1">
      <alignment horizontal="center" vertical="center" wrapText="1"/>
      <protection/>
    </xf>
    <xf numFmtId="0" fontId="0" fillId="21" borderId="52" xfId="66" applyFont="1" applyFill="1" applyBorder="1" applyAlignment="1">
      <alignment horizontal="center" vertical="center"/>
      <protection/>
    </xf>
    <xf numFmtId="0" fontId="0" fillId="21" borderId="53" xfId="66" applyFont="1" applyFill="1" applyBorder="1" applyAlignment="1">
      <alignment horizontal="center" vertical="center" shrinkToFit="1"/>
      <protection/>
    </xf>
    <xf numFmtId="0" fontId="0" fillId="21" borderId="58" xfId="66" applyFont="1" applyFill="1" applyBorder="1" applyAlignment="1">
      <alignment horizontal="center" vertical="center"/>
      <protection/>
    </xf>
    <xf numFmtId="0" fontId="5" fillId="21" borderId="59" xfId="67" applyFont="1" applyFill="1" applyBorder="1" applyAlignment="1">
      <alignment horizontal="center" vertical="center"/>
      <protection/>
    </xf>
    <xf numFmtId="0" fontId="4" fillId="0" borderId="60" xfId="67" applyFont="1" applyFill="1" applyBorder="1" applyAlignment="1">
      <alignment horizontal="center" vertical="center"/>
      <protection/>
    </xf>
    <xf numFmtId="0" fontId="4" fillId="24" borderId="36" xfId="69" applyFont="1" applyFill="1" applyBorder="1" applyAlignment="1">
      <alignment horizontal="center" vertical="center"/>
      <protection/>
    </xf>
    <xf numFmtId="0" fontId="13" fillId="24" borderId="60" xfId="68" applyFont="1" applyFill="1" applyBorder="1" applyAlignment="1">
      <alignment horizontal="center" vertical="center" shrinkToFit="1"/>
      <protection/>
    </xf>
    <xf numFmtId="0" fontId="13" fillId="24" borderId="34" xfId="68" applyFont="1" applyFill="1" applyBorder="1" applyAlignment="1">
      <alignment horizontal="center" vertical="center" shrinkToFit="1"/>
      <protection/>
    </xf>
    <xf numFmtId="0" fontId="13" fillId="24" borderId="33" xfId="68" applyFont="1" applyFill="1" applyBorder="1" applyAlignment="1">
      <alignment horizontal="center" vertical="center" shrinkToFit="1"/>
      <protection/>
    </xf>
    <xf numFmtId="184" fontId="21" fillId="0" borderId="20" xfId="66" applyNumberFormat="1" applyFont="1" applyFill="1" applyBorder="1" applyAlignment="1">
      <alignment horizontal="center" vertical="center" shrinkToFit="1"/>
      <protection/>
    </xf>
    <xf numFmtId="184" fontId="21" fillId="0" borderId="36" xfId="66" applyNumberFormat="1" applyFont="1" applyFill="1" applyBorder="1" applyAlignment="1">
      <alignment horizontal="center" vertical="center" shrinkToFit="1"/>
      <protection/>
    </xf>
    <xf numFmtId="49" fontId="21" fillId="0" borderId="20" xfId="66" applyNumberFormat="1" applyFont="1" applyFill="1" applyBorder="1" applyAlignment="1">
      <alignment horizontal="center" vertical="center" shrinkToFit="1"/>
      <protection/>
    </xf>
    <xf numFmtId="49" fontId="21" fillId="0" borderId="19" xfId="66" applyNumberFormat="1" applyFont="1" applyFill="1" applyBorder="1" applyAlignment="1">
      <alignment horizontal="center" vertical="center" shrinkToFit="1"/>
      <protection/>
    </xf>
    <xf numFmtId="49" fontId="21" fillId="0" borderId="36" xfId="66" applyNumberFormat="1" applyFont="1" applyFill="1" applyBorder="1" applyAlignment="1">
      <alignment horizontal="center" vertical="center" shrinkToFit="1"/>
      <protection/>
    </xf>
    <xf numFmtId="184" fontId="21" fillId="0" borderId="31" xfId="66" applyNumberFormat="1" applyFont="1" applyFill="1" applyBorder="1" applyAlignment="1">
      <alignment horizontal="center" vertical="center" shrinkToFit="1"/>
      <protection/>
    </xf>
    <xf numFmtId="184" fontId="21" fillId="0" borderId="32" xfId="66" applyNumberFormat="1" applyFont="1" applyFill="1" applyBorder="1" applyAlignment="1">
      <alignment horizontal="center" vertical="center" shrinkToFit="1"/>
      <protection/>
    </xf>
    <xf numFmtId="184" fontId="21" fillId="0" borderId="60" xfId="66" applyNumberFormat="1" applyFont="1" applyFill="1" applyBorder="1" applyAlignment="1">
      <alignment horizontal="center" vertical="center" shrinkToFit="1"/>
      <protection/>
    </xf>
    <xf numFmtId="0" fontId="13" fillId="0" borderId="41" xfId="66" applyFont="1" applyBorder="1" applyAlignment="1">
      <alignment horizontal="center" vertical="center" shrinkToFit="1"/>
      <protection/>
    </xf>
    <xf numFmtId="184" fontId="21" fillId="0" borderId="41" xfId="66" applyNumberFormat="1" applyFont="1" applyFill="1" applyBorder="1" applyAlignment="1">
      <alignment horizontal="center" vertical="center" shrinkToFit="1"/>
      <protection/>
    </xf>
    <xf numFmtId="49" fontId="21" fillId="0" borderId="41" xfId="66" applyNumberFormat="1" applyFont="1" applyFill="1" applyBorder="1" applyAlignment="1">
      <alignment horizontal="center" vertical="center" shrinkToFit="1"/>
      <protection/>
    </xf>
    <xf numFmtId="184" fontId="21" fillId="0" borderId="34" xfId="66" applyNumberFormat="1" applyFont="1" applyFill="1" applyBorder="1" applyAlignment="1">
      <alignment horizontal="center" vertical="center" shrinkToFit="1"/>
      <protection/>
    </xf>
    <xf numFmtId="0" fontId="13" fillId="0" borderId="40" xfId="66" applyFont="1" applyBorder="1" applyAlignment="1">
      <alignment horizontal="center" vertical="center" shrinkToFit="1"/>
      <protection/>
    </xf>
    <xf numFmtId="184" fontId="21" fillId="0" borderId="40" xfId="66" applyNumberFormat="1" applyFont="1" applyFill="1" applyBorder="1" applyAlignment="1">
      <alignment horizontal="center" vertical="center" shrinkToFit="1"/>
      <protection/>
    </xf>
    <xf numFmtId="49" fontId="21" fillId="0" borderId="40" xfId="66" applyNumberFormat="1" applyFont="1" applyFill="1" applyBorder="1" applyAlignment="1">
      <alignment horizontal="center" vertical="center" shrinkToFit="1"/>
      <protection/>
    </xf>
    <xf numFmtId="184" fontId="21" fillId="0" borderId="33" xfId="66" applyNumberFormat="1" applyFont="1" applyFill="1" applyBorder="1" applyAlignment="1">
      <alignment horizontal="center" vertical="center" shrinkToFit="1"/>
      <protection/>
    </xf>
    <xf numFmtId="0" fontId="13" fillId="0" borderId="38" xfId="66" applyFont="1" applyBorder="1" applyAlignment="1">
      <alignment horizontal="center" vertical="center" shrinkToFit="1"/>
      <protection/>
    </xf>
    <xf numFmtId="0" fontId="13" fillId="0" borderId="39" xfId="66" applyFont="1" applyBorder="1" applyAlignment="1">
      <alignment horizontal="center" vertical="center" shrinkToFit="1"/>
      <protection/>
    </xf>
    <xf numFmtId="0" fontId="13" fillId="0" borderId="61" xfId="66" applyFont="1" applyBorder="1" applyAlignment="1">
      <alignment horizontal="center" vertical="center" shrinkToFit="1"/>
      <protection/>
    </xf>
    <xf numFmtId="0" fontId="21" fillId="0" borderId="28" xfId="66" applyFont="1" applyFill="1" applyBorder="1" applyAlignment="1">
      <alignment horizontal="center" vertical="center" shrinkToFit="1"/>
      <protection/>
    </xf>
    <xf numFmtId="0" fontId="21" fillId="0" borderId="26" xfId="66" applyFont="1" applyFill="1" applyBorder="1" applyAlignment="1">
      <alignment horizontal="center" vertical="center" shrinkToFit="1"/>
      <protection/>
    </xf>
    <xf numFmtId="0" fontId="21" fillId="0" borderId="38" xfId="66" applyFont="1" applyFill="1" applyBorder="1" applyAlignment="1">
      <alignment horizontal="center" vertical="center" shrinkToFit="1"/>
      <protection/>
    </xf>
    <xf numFmtId="0" fontId="21" fillId="0" borderId="39" xfId="66" applyFont="1" applyFill="1" applyBorder="1" applyAlignment="1">
      <alignment horizontal="center" vertical="center" shrinkToFit="1"/>
      <protection/>
    </xf>
    <xf numFmtId="0" fontId="21" fillId="0" borderId="61" xfId="66" applyFont="1" applyFill="1" applyBorder="1" applyAlignment="1">
      <alignment horizontal="center" vertical="center" shrinkToFit="1"/>
      <protection/>
    </xf>
    <xf numFmtId="0" fontId="21" fillId="0" borderId="62" xfId="66" applyFont="1" applyFill="1" applyBorder="1" applyAlignment="1">
      <alignment horizontal="center" vertical="center" shrinkToFit="1"/>
      <protection/>
    </xf>
    <xf numFmtId="0" fontId="13" fillId="22" borderId="18" xfId="66" applyFont="1" applyFill="1" applyBorder="1" applyAlignment="1">
      <alignment horizontal="center" vertical="center" shrinkToFit="1"/>
      <protection/>
    </xf>
    <xf numFmtId="184" fontId="21" fillId="0" borderId="63" xfId="66" applyNumberFormat="1" applyFont="1" applyFill="1" applyBorder="1" applyAlignment="1">
      <alignment horizontal="center" vertical="center" shrinkToFit="1"/>
      <protection/>
    </xf>
    <xf numFmtId="184" fontId="21" fillId="0" borderId="11" xfId="66" applyNumberFormat="1" applyFont="1" applyFill="1" applyBorder="1" applyAlignment="1">
      <alignment horizontal="center" vertical="center" shrinkToFit="1"/>
      <protection/>
    </xf>
    <xf numFmtId="184" fontId="21" fillId="0" borderId="64" xfId="66" applyNumberFormat="1" applyFont="1" applyFill="1" applyBorder="1" applyAlignment="1">
      <alignment horizontal="center" vertical="center" shrinkToFit="1"/>
      <protection/>
    </xf>
    <xf numFmtId="184" fontId="21" fillId="0" borderId="65" xfId="66" applyNumberFormat="1" applyFont="1" applyFill="1" applyBorder="1" applyAlignment="1">
      <alignment horizontal="center" vertical="center" shrinkToFit="1"/>
      <protection/>
    </xf>
    <xf numFmtId="184" fontId="21" fillId="0" borderId="66" xfId="66" applyNumberFormat="1" applyFont="1" applyFill="1" applyBorder="1" applyAlignment="1">
      <alignment horizontal="center" vertical="center" shrinkToFit="1"/>
      <protection/>
    </xf>
    <xf numFmtId="49" fontId="21" fillId="0" borderId="17" xfId="66" applyNumberFormat="1" applyFont="1" applyFill="1" applyBorder="1" applyAlignment="1">
      <alignment horizontal="center" vertical="center" shrinkToFit="1"/>
      <protection/>
    </xf>
    <xf numFmtId="184" fontId="21" fillId="0" borderId="18" xfId="66" applyNumberFormat="1" applyFont="1" applyFill="1" applyBorder="1" applyAlignment="1">
      <alignment horizontal="center" vertical="center" shrinkToFit="1"/>
      <protection/>
    </xf>
    <xf numFmtId="184" fontId="21" fillId="0" borderId="67" xfId="66" applyNumberFormat="1" applyFont="1" applyFill="1" applyBorder="1" applyAlignment="1">
      <alignment horizontal="center" vertical="center" shrinkToFit="1"/>
      <protection/>
    </xf>
    <xf numFmtId="49" fontId="23" fillId="0" borderId="0" xfId="68" applyNumberFormat="1" applyFont="1" applyFill="1" applyBorder="1" applyAlignment="1">
      <alignment vertical="center"/>
      <protection/>
    </xf>
    <xf numFmtId="0" fontId="0" fillId="0" borderId="51" xfId="0" applyBorder="1" applyAlignment="1">
      <alignment/>
    </xf>
    <xf numFmtId="0" fontId="0" fillId="24" borderId="19" xfId="0" applyFill="1" applyBorder="1" applyAlignment="1">
      <alignment/>
    </xf>
    <xf numFmtId="0" fontId="0" fillId="0" borderId="19" xfId="0" applyBorder="1" applyAlignment="1">
      <alignment/>
    </xf>
    <xf numFmtId="0" fontId="0" fillId="25" borderId="19" xfId="0" applyFill="1" applyBorder="1" applyAlignment="1">
      <alignment/>
    </xf>
    <xf numFmtId="0" fontId="23" fillId="0" borderId="0" xfId="66" applyFont="1" applyFill="1" applyAlignment="1">
      <alignment vertical="center"/>
      <protection/>
    </xf>
    <xf numFmtId="0" fontId="23" fillId="0" borderId="0" xfId="68" applyFont="1" applyFill="1" applyAlignment="1">
      <alignment horizontal="center" vertical="center"/>
      <protection/>
    </xf>
    <xf numFmtId="0" fontId="23" fillId="0" borderId="0" xfId="68" applyFont="1" applyFill="1" applyBorder="1" applyAlignment="1">
      <alignment horizontal="center" vertical="center"/>
      <protection/>
    </xf>
    <xf numFmtId="0" fontId="23" fillId="0" borderId="0" xfId="68" applyNumberFormat="1" applyFont="1" applyFill="1" applyBorder="1" applyAlignment="1">
      <alignment vertical="center"/>
      <protection/>
    </xf>
    <xf numFmtId="0" fontId="23" fillId="0" borderId="0" xfId="68" applyNumberFormat="1" applyFont="1" applyFill="1" applyAlignment="1">
      <alignment horizontal="center" vertical="center"/>
      <protection/>
    </xf>
    <xf numFmtId="0" fontId="24" fillId="0" borderId="0" xfId="68" applyNumberFormat="1" applyFont="1" applyFill="1" applyBorder="1" applyAlignment="1">
      <alignment horizontal="center" vertical="center"/>
      <protection/>
    </xf>
    <xf numFmtId="0" fontId="25" fillId="0" borderId="0" xfId="0" applyFont="1" applyAlignment="1">
      <alignment/>
    </xf>
    <xf numFmtId="0" fontId="26" fillId="0" borderId="0" xfId="0" applyFont="1" applyAlignment="1">
      <alignment horizontal="center"/>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26" fillId="0" borderId="0" xfId="0" applyFont="1" applyBorder="1" applyAlignment="1">
      <alignment horizontal="center"/>
    </xf>
    <xf numFmtId="0" fontId="0" fillId="0" borderId="71" xfId="0" applyBorder="1" applyAlignment="1">
      <alignment/>
    </xf>
    <xf numFmtId="0" fontId="0" fillId="0" borderId="0" xfId="0" applyBorder="1" applyAlignment="1">
      <alignment/>
    </xf>
    <xf numFmtId="0" fontId="0" fillId="0" borderId="72" xfId="0" applyBorder="1" applyAlignment="1">
      <alignment/>
    </xf>
    <xf numFmtId="0" fontId="26" fillId="0" borderId="73" xfId="0" applyFont="1" applyBorder="1" applyAlignment="1">
      <alignment horizontal="center"/>
    </xf>
    <xf numFmtId="0" fontId="26" fillId="0" borderId="74" xfId="0" applyFont="1" applyBorder="1" applyAlignment="1">
      <alignment horizontal="center"/>
    </xf>
    <xf numFmtId="0" fontId="0" fillId="0" borderId="75" xfId="0" applyBorder="1" applyAlignment="1">
      <alignment/>
    </xf>
    <xf numFmtId="0" fontId="0" fillId="24" borderId="19" xfId="0" applyFill="1" applyBorder="1" applyAlignment="1" applyProtection="1">
      <alignment/>
      <protection/>
    </xf>
    <xf numFmtId="0" fontId="4" fillId="0" borderId="32" xfId="67" applyFont="1" applyFill="1" applyBorder="1" applyAlignment="1" applyProtection="1">
      <alignment horizontal="center" vertical="center"/>
      <protection/>
    </xf>
    <xf numFmtId="56" fontId="4" fillId="24" borderId="20" xfId="69" applyNumberFormat="1" applyFont="1" applyFill="1" applyBorder="1" applyAlignment="1">
      <alignment horizontal="center" vertical="center"/>
      <protection/>
    </xf>
    <xf numFmtId="0" fontId="4" fillId="24" borderId="19" xfId="69" applyFont="1" applyFill="1" applyBorder="1" applyAlignment="1" applyProtection="1">
      <alignment horizontal="center" vertical="center"/>
      <protection/>
    </xf>
    <xf numFmtId="0" fontId="23" fillId="0" borderId="0" xfId="66" applyFont="1" applyAlignment="1">
      <alignment vertical="center"/>
      <protection/>
    </xf>
    <xf numFmtId="0" fontId="15" fillId="0" borderId="0" xfId="0" applyFont="1" applyAlignment="1">
      <alignment/>
    </xf>
    <xf numFmtId="0" fontId="22" fillId="0" borderId="0" xfId="66" applyFont="1" applyAlignment="1">
      <alignment vertical="center"/>
      <protection/>
    </xf>
    <xf numFmtId="0" fontId="5" fillId="0" borderId="0" xfId="0" applyFont="1" applyAlignment="1">
      <alignment horizontal="center" shrinkToFit="1"/>
    </xf>
    <xf numFmtId="0" fontId="22" fillId="0" borderId="0" xfId="68" applyFont="1" applyBorder="1" applyAlignment="1">
      <alignment vertical="center"/>
      <protection/>
    </xf>
    <xf numFmtId="0" fontId="22" fillId="0" borderId="0" xfId="68" applyFont="1" applyAlignment="1">
      <alignment vertical="center"/>
      <protection/>
    </xf>
    <xf numFmtId="0" fontId="21" fillId="0" borderId="0" xfId="68" applyFont="1" applyBorder="1" applyAlignment="1">
      <alignment horizontal="center" vertical="center"/>
      <protection/>
    </xf>
    <xf numFmtId="188" fontId="41" fillId="0" borderId="0" xfId="68" applyNumberFormat="1" applyFont="1" applyBorder="1" applyAlignment="1">
      <alignment horizontal="center" vertical="center"/>
      <protection/>
    </xf>
    <xf numFmtId="0" fontId="15" fillId="0" borderId="0" xfId="68" applyFont="1" applyBorder="1" applyAlignment="1">
      <alignment vertical="center"/>
      <protection/>
    </xf>
    <xf numFmtId="0" fontId="15" fillId="0" borderId="0" xfId="68" applyFont="1" applyAlignment="1">
      <alignment vertical="center"/>
      <protection/>
    </xf>
    <xf numFmtId="0" fontId="15" fillId="0" borderId="0" xfId="63" applyFont="1" applyAlignment="1">
      <alignment vertical="center"/>
      <protection/>
    </xf>
    <xf numFmtId="0" fontId="15" fillId="0" borderId="0" xfId="66" applyFont="1" applyAlignment="1">
      <alignment vertical="center"/>
      <protection/>
    </xf>
    <xf numFmtId="0" fontId="15" fillId="0" borderId="0" xfId="64" applyFont="1" applyAlignment="1">
      <alignment vertical="center"/>
      <protection/>
    </xf>
    <xf numFmtId="0" fontId="13" fillId="23" borderId="42" xfId="68" applyFont="1" applyFill="1" applyBorder="1" applyAlignment="1">
      <alignment horizontal="center" vertical="center" shrinkToFit="1"/>
      <protection/>
    </xf>
    <xf numFmtId="0" fontId="13" fillId="23" borderId="15" xfId="66" applyFont="1" applyFill="1" applyBorder="1" applyAlignment="1">
      <alignment horizontal="center" vertical="center" shrinkToFit="1"/>
      <protection/>
    </xf>
    <xf numFmtId="0" fontId="13" fillId="23" borderId="45" xfId="68" applyFont="1" applyFill="1" applyBorder="1" applyAlignment="1">
      <alignment horizontal="center" vertical="center" shrinkToFit="1"/>
      <protection/>
    </xf>
    <xf numFmtId="0" fontId="13" fillId="23" borderId="47" xfId="68" applyFont="1" applyFill="1" applyBorder="1" applyAlignment="1">
      <alignment horizontal="center" vertical="center" shrinkToFit="1"/>
      <protection/>
    </xf>
    <xf numFmtId="0" fontId="13" fillId="23" borderId="48" xfId="68" applyFont="1" applyFill="1" applyBorder="1" applyAlignment="1">
      <alignment horizontal="center" vertical="center" shrinkToFit="1"/>
      <protection/>
    </xf>
    <xf numFmtId="0" fontId="0" fillId="21" borderId="59" xfId="61" applyFont="1" applyFill="1" applyBorder="1" applyAlignment="1">
      <alignment horizontal="center" vertical="center"/>
      <protection/>
    </xf>
    <xf numFmtId="0" fontId="13" fillId="0" borderId="0" xfId="0" applyFont="1" applyAlignment="1">
      <alignment/>
    </xf>
    <xf numFmtId="0" fontId="0" fillId="0" borderId="0" xfId="0" applyFont="1" applyAlignment="1">
      <alignment/>
    </xf>
    <xf numFmtId="0" fontId="6" fillId="0" borderId="0" xfId="61" applyFont="1" applyFill="1" applyAlignment="1">
      <alignment vertical="center"/>
      <protection/>
    </xf>
    <xf numFmtId="0" fontId="5" fillId="0" borderId="0" xfId="61" applyFont="1" applyFill="1" applyAlignment="1">
      <alignment vertical="center"/>
      <protection/>
    </xf>
    <xf numFmtId="0" fontId="5" fillId="0" borderId="0" xfId="68" applyFont="1" applyFill="1" applyBorder="1" applyAlignment="1">
      <alignment vertical="center"/>
      <protection/>
    </xf>
    <xf numFmtId="0" fontId="8" fillId="0" borderId="0" xfId="68" applyFont="1" applyFill="1" applyBorder="1" applyAlignment="1">
      <alignment vertical="center"/>
      <protection/>
    </xf>
    <xf numFmtId="0" fontId="5" fillId="0" borderId="0" xfId="65" applyFont="1" applyFill="1" applyBorder="1" applyAlignment="1">
      <alignment vertical="center"/>
      <protection/>
    </xf>
    <xf numFmtId="0" fontId="8" fillId="0" borderId="0" xfId="65" applyFont="1" applyFill="1" applyBorder="1" applyAlignment="1">
      <alignment vertical="center"/>
      <protection/>
    </xf>
    <xf numFmtId="0" fontId="5" fillId="0" borderId="0" xfId="65" applyFont="1" applyFill="1" applyAlignment="1">
      <alignment vertical="center"/>
      <protection/>
    </xf>
    <xf numFmtId="0" fontId="10" fillId="0" borderId="0" xfId="68" applyFont="1" applyFill="1" applyBorder="1" applyAlignment="1">
      <alignment vertical="center"/>
      <protection/>
    </xf>
    <xf numFmtId="0" fontId="5" fillId="0" borderId="0" xfId="68" applyFont="1" applyFill="1" applyAlignment="1">
      <alignment vertical="center"/>
      <protection/>
    </xf>
    <xf numFmtId="0" fontId="10" fillId="0" borderId="0" xfId="62" applyFont="1" applyFill="1" applyBorder="1" applyAlignment="1">
      <alignment horizontal="right" vertical="center"/>
      <protection/>
    </xf>
    <xf numFmtId="0" fontId="4" fillId="0" borderId="0" xfId="62" applyFont="1" applyFill="1" applyBorder="1" applyAlignment="1">
      <alignment horizontal="right" vertical="center"/>
      <protection/>
    </xf>
    <xf numFmtId="0" fontId="43" fillId="0" borderId="0" xfId="68" applyFont="1" applyBorder="1" applyAlignment="1">
      <alignment vertical="center"/>
      <protection/>
    </xf>
    <xf numFmtId="0" fontId="5" fillId="0" borderId="0" xfId="68" applyFont="1" applyAlignment="1">
      <alignment vertical="center"/>
      <protection/>
    </xf>
    <xf numFmtId="0" fontId="8" fillId="0" borderId="0" xfId="68" applyFont="1" applyAlignment="1">
      <alignment vertical="center"/>
      <protection/>
    </xf>
    <xf numFmtId="0" fontId="5" fillId="0" borderId="0" xfId="68" applyFont="1" applyAlignment="1">
      <alignment horizontal="center" vertical="center"/>
      <protection/>
    </xf>
    <xf numFmtId="0" fontId="5" fillId="0" borderId="0" xfId="68" applyFont="1" applyBorder="1" applyAlignment="1">
      <alignment horizontal="center" vertical="center"/>
      <protection/>
    </xf>
    <xf numFmtId="188" fontId="10" fillId="0" borderId="0" xfId="68" applyNumberFormat="1" applyFont="1" applyBorder="1" applyAlignment="1">
      <alignment horizontal="center" vertical="center"/>
      <protection/>
    </xf>
    <xf numFmtId="0" fontId="8" fillId="0" borderId="0" xfId="68" applyFont="1" applyBorder="1" applyAlignment="1">
      <alignment horizontal="center" vertical="center"/>
      <protection/>
    </xf>
    <xf numFmtId="0" fontId="9" fillId="24" borderId="76" xfId="68" applyNumberFormat="1" applyFont="1" applyFill="1" applyBorder="1" applyAlignment="1">
      <alignment vertical="center"/>
      <protection/>
    </xf>
    <xf numFmtId="20" fontId="9" fillId="0" borderId="77" xfId="68" applyNumberFormat="1" applyFont="1" applyBorder="1" applyAlignment="1">
      <alignment vertical="center"/>
      <protection/>
    </xf>
    <xf numFmtId="20" fontId="9" fillId="0" borderId="78" xfId="68" applyNumberFormat="1" applyFont="1" applyBorder="1" applyAlignment="1">
      <alignment vertical="center"/>
      <protection/>
    </xf>
    <xf numFmtId="0" fontId="10" fillId="0" borderId="0" xfId="68" applyFont="1" applyBorder="1" applyAlignment="1">
      <alignment horizontal="center" vertical="center"/>
      <protection/>
    </xf>
    <xf numFmtId="20" fontId="8" fillId="0" borderId="0" xfId="68" applyNumberFormat="1" applyFont="1" applyBorder="1" applyAlignment="1">
      <alignment horizontal="center" vertical="center"/>
      <protection/>
    </xf>
    <xf numFmtId="0" fontId="43" fillId="0" borderId="0" xfId="68" applyFont="1" applyBorder="1" applyAlignment="1">
      <alignment vertical="center" shrinkToFit="1"/>
      <protection/>
    </xf>
    <xf numFmtId="0" fontId="10" fillId="21" borderId="79" xfId="68" applyFont="1" applyFill="1" applyBorder="1" applyAlignment="1">
      <alignment horizontal="center" vertical="center"/>
      <protection/>
    </xf>
    <xf numFmtId="0" fontId="10" fillId="21" borderId="80" xfId="68" applyFont="1" applyFill="1" applyBorder="1" applyAlignment="1">
      <alignment horizontal="center" vertical="center"/>
      <protection/>
    </xf>
    <xf numFmtId="0" fontId="10" fillId="24" borderId="81" xfId="68" applyNumberFormat="1" applyFont="1" applyFill="1" applyBorder="1" applyAlignment="1">
      <alignment vertical="center"/>
      <protection/>
    </xf>
    <xf numFmtId="20" fontId="10" fillId="0" borderId="82" xfId="68" applyNumberFormat="1" applyFont="1" applyBorder="1" applyAlignment="1">
      <alignment vertical="center"/>
      <protection/>
    </xf>
    <xf numFmtId="20" fontId="10" fillId="0" borderId="83" xfId="68" applyNumberFormat="1" applyFont="1" applyBorder="1" applyAlignment="1">
      <alignment vertical="center"/>
      <protection/>
    </xf>
    <xf numFmtId="0" fontId="10" fillId="0" borderId="82" xfId="68" applyFont="1" applyBorder="1" applyAlignment="1">
      <alignment horizontal="center" vertical="center"/>
      <protection/>
    </xf>
    <xf numFmtId="20" fontId="10" fillId="0" borderId="84" xfId="68" applyNumberFormat="1" applyFont="1" applyBorder="1" applyAlignment="1">
      <alignment vertical="center"/>
      <protection/>
    </xf>
    <xf numFmtId="20" fontId="10" fillId="0" borderId="82" xfId="68" applyNumberFormat="1" applyFont="1" applyBorder="1" applyAlignment="1">
      <alignment horizontal="center" vertical="center"/>
      <protection/>
    </xf>
    <xf numFmtId="0" fontId="5" fillId="0" borderId="0" xfId="68" applyFont="1" applyBorder="1" applyAlignment="1">
      <alignment vertical="center" shrinkToFit="1"/>
      <protection/>
    </xf>
    <xf numFmtId="0" fontId="10" fillId="0" borderId="82" xfId="68" applyFont="1" applyBorder="1" applyAlignment="1">
      <alignment vertical="center"/>
      <protection/>
    </xf>
    <xf numFmtId="0" fontId="10" fillId="0" borderId="83" xfId="68" applyFont="1" applyBorder="1" applyAlignment="1">
      <alignment vertical="center"/>
      <protection/>
    </xf>
    <xf numFmtId="0" fontId="10" fillId="24" borderId="85" xfId="68" applyNumberFormat="1" applyFont="1" applyFill="1" applyBorder="1" applyAlignment="1">
      <alignment vertical="center"/>
      <protection/>
    </xf>
    <xf numFmtId="20" fontId="10" fillId="0" borderId="86" xfId="68" applyNumberFormat="1" applyFont="1" applyBorder="1" applyAlignment="1">
      <alignment vertical="center"/>
      <protection/>
    </xf>
    <xf numFmtId="20" fontId="10" fillId="0" borderId="87" xfId="68" applyNumberFormat="1" applyFont="1" applyBorder="1" applyAlignment="1">
      <alignment vertical="center"/>
      <protection/>
    </xf>
    <xf numFmtId="0" fontId="10" fillId="0" borderId="86" xfId="68" applyFont="1" applyBorder="1" applyAlignment="1">
      <alignment horizontal="center" vertical="center"/>
      <protection/>
    </xf>
    <xf numFmtId="20" fontId="10" fillId="0" borderId="88" xfId="68" applyNumberFormat="1" applyFont="1" applyBorder="1" applyAlignment="1">
      <alignment vertical="center"/>
      <protection/>
    </xf>
    <xf numFmtId="20" fontId="10" fillId="0" borderId="86" xfId="68" applyNumberFormat="1" applyFont="1" applyBorder="1" applyAlignment="1">
      <alignment horizontal="center" vertical="center"/>
      <protection/>
    </xf>
    <xf numFmtId="0" fontId="8" fillId="0" borderId="0" xfId="65" applyFont="1" applyBorder="1" applyAlignment="1">
      <alignment vertical="center"/>
      <protection/>
    </xf>
    <xf numFmtId="0" fontId="10" fillId="0" borderId="0" xfId="62" applyFont="1" applyBorder="1" applyAlignment="1">
      <alignment horizontal="right" vertical="center"/>
      <protection/>
    </xf>
    <xf numFmtId="0" fontId="4" fillId="0" borderId="0" xfId="62" applyFont="1" applyBorder="1" applyAlignment="1">
      <alignment horizontal="right" vertical="center"/>
      <protection/>
    </xf>
    <xf numFmtId="0" fontId="4" fillId="0" borderId="0" xfId="68" applyFont="1" applyBorder="1" applyAlignment="1">
      <alignment vertical="center"/>
      <protection/>
    </xf>
    <xf numFmtId="0" fontId="10" fillId="0" borderId="0" xfId="66" applyFont="1" applyBorder="1" applyAlignment="1">
      <alignment vertical="center"/>
      <protection/>
    </xf>
    <xf numFmtId="0" fontId="43" fillId="0" borderId="0" xfId="62" applyFont="1" applyBorder="1" applyAlignment="1">
      <alignment horizontal="left" vertical="center"/>
      <protection/>
    </xf>
    <xf numFmtId="0" fontId="43" fillId="0" borderId="0" xfId="66" applyFont="1" applyBorder="1" applyAlignment="1">
      <alignment vertical="center"/>
      <protection/>
    </xf>
    <xf numFmtId="0" fontId="43" fillId="0" borderId="0" xfId="68" applyFont="1" applyBorder="1" applyAlignment="1">
      <alignment horizontal="left" vertical="center"/>
      <protection/>
    </xf>
    <xf numFmtId="0" fontId="5" fillId="0" borderId="0" xfId="65" applyFont="1" applyBorder="1" applyAlignment="1">
      <alignment vertical="center"/>
      <protection/>
    </xf>
    <xf numFmtId="0" fontId="5" fillId="0" borderId="0" xfId="65" applyFont="1" applyAlignment="1">
      <alignment vertical="center"/>
      <protection/>
    </xf>
    <xf numFmtId="0" fontId="8" fillId="0" borderId="0" xfId="64" applyFont="1" applyBorder="1" applyAlignment="1">
      <alignment vertical="center"/>
      <protection/>
    </xf>
    <xf numFmtId="188" fontId="10" fillId="0" borderId="0" xfId="66" applyNumberFormat="1" applyFont="1" applyBorder="1" applyAlignment="1">
      <alignment horizontal="center" vertical="center"/>
      <protection/>
    </xf>
    <xf numFmtId="184" fontId="43" fillId="0" borderId="0" xfId="62" applyNumberFormat="1" applyFont="1" applyBorder="1" applyAlignment="1">
      <alignment horizontal="left" vertical="center"/>
      <protection/>
    </xf>
    <xf numFmtId="0" fontId="4" fillId="0" borderId="0" xfId="66" applyFont="1" applyBorder="1" applyAlignment="1">
      <alignment vertical="center"/>
      <protection/>
    </xf>
    <xf numFmtId="0" fontId="8" fillId="0" borderId="89" xfId="68" applyFont="1" applyBorder="1" applyAlignment="1">
      <alignment horizontal="center" vertical="center"/>
      <protection/>
    </xf>
    <xf numFmtId="0" fontId="23" fillId="0" borderId="0" xfId="68" applyFont="1" applyBorder="1" applyAlignment="1">
      <alignment vertical="center"/>
      <protection/>
    </xf>
    <xf numFmtId="0" fontId="23" fillId="0" borderId="0" xfId="68" applyFont="1" applyAlignment="1">
      <alignment horizontal="center" vertical="center"/>
      <protection/>
    </xf>
    <xf numFmtId="0" fontId="23" fillId="0" borderId="0" xfId="68" applyFont="1" applyBorder="1" applyAlignment="1">
      <alignment horizontal="center" vertical="center"/>
      <protection/>
    </xf>
    <xf numFmtId="188" fontId="24" fillId="0" borderId="0" xfId="68" applyNumberFormat="1" applyFont="1" applyBorder="1" applyAlignment="1">
      <alignment horizontal="center" vertical="center"/>
      <protection/>
    </xf>
    <xf numFmtId="0" fontId="23" fillId="0" borderId="0" xfId="68" applyFont="1" applyAlignment="1">
      <alignment vertical="center"/>
      <protection/>
    </xf>
    <xf numFmtId="0" fontId="10" fillId="0" borderId="0" xfId="68" applyFont="1" applyAlignment="1">
      <alignment vertical="center"/>
      <protection/>
    </xf>
    <xf numFmtId="0" fontId="44" fillId="0" borderId="90" xfId="68" applyFont="1" applyBorder="1" applyAlignment="1">
      <alignment vertical="center"/>
      <protection/>
    </xf>
    <xf numFmtId="0" fontId="8" fillId="0" borderId="91" xfId="68" applyFont="1" applyBorder="1" applyAlignment="1">
      <alignment vertical="center"/>
      <protection/>
    </xf>
    <xf numFmtId="0" fontId="10" fillId="0" borderId="0" xfId="0" applyFont="1" applyAlignment="1">
      <alignment vertical="center"/>
    </xf>
    <xf numFmtId="0" fontId="10" fillId="0" borderId="22" xfId="68" applyFont="1" applyBorder="1" applyAlignment="1">
      <alignment vertical="center"/>
      <protection/>
    </xf>
    <xf numFmtId="0" fontId="10" fillId="0" borderId="92" xfId="68" applyFont="1" applyBorder="1" applyAlignment="1">
      <alignment vertical="center"/>
      <protection/>
    </xf>
    <xf numFmtId="0" fontId="10" fillId="0" borderId="92" xfId="0" applyFont="1" applyBorder="1" applyAlignment="1">
      <alignment vertical="center"/>
    </xf>
    <xf numFmtId="0" fontId="10" fillId="0" borderId="93" xfId="68" applyFont="1" applyBorder="1" applyAlignment="1">
      <alignment vertical="center"/>
      <protection/>
    </xf>
    <xf numFmtId="0" fontId="10" fillId="0" borderId="30" xfId="68" applyFont="1" applyBorder="1" applyAlignment="1">
      <alignment vertical="center"/>
      <protection/>
    </xf>
    <xf numFmtId="49" fontId="10" fillId="0" borderId="0" xfId="68" applyNumberFormat="1" applyFont="1" applyBorder="1" applyAlignment="1">
      <alignment horizontal="center" vertical="center"/>
      <protection/>
    </xf>
    <xf numFmtId="0" fontId="10" fillId="0" borderId="94" xfId="68" applyFont="1" applyBorder="1" applyAlignment="1">
      <alignment horizontal="center" vertical="center"/>
      <protection/>
    </xf>
    <xf numFmtId="0" fontId="10" fillId="0" borderId="30" xfId="66" applyFont="1" applyBorder="1" applyAlignment="1">
      <alignment vertical="center"/>
      <protection/>
    </xf>
    <xf numFmtId="0" fontId="10" fillId="0" borderId="0" xfId="66" applyFont="1" applyBorder="1" applyAlignment="1">
      <alignment horizontal="center" vertical="center"/>
      <protection/>
    </xf>
    <xf numFmtId="49" fontId="10" fillId="0" borderId="0" xfId="66" applyNumberFormat="1" applyFont="1" applyBorder="1" applyAlignment="1">
      <alignment horizontal="right" vertical="center"/>
      <protection/>
    </xf>
    <xf numFmtId="0" fontId="10" fillId="0" borderId="0" xfId="66" applyFont="1" applyBorder="1" applyAlignment="1">
      <alignment horizontal="right" vertical="center"/>
      <protection/>
    </xf>
    <xf numFmtId="184" fontId="45" fillId="0" borderId="19" xfId="66" applyNumberFormat="1" applyFont="1" applyFill="1" applyBorder="1" applyAlignment="1">
      <alignment horizontal="center" vertical="center" shrinkToFit="1"/>
      <protection/>
    </xf>
    <xf numFmtId="184" fontId="45" fillId="0" borderId="0" xfId="66" applyNumberFormat="1" applyFont="1" applyFill="1" applyBorder="1" applyAlignment="1">
      <alignment horizontal="center" vertical="center" shrinkToFit="1"/>
      <protection/>
    </xf>
    <xf numFmtId="0" fontId="10" fillId="0" borderId="94" xfId="66" applyFont="1" applyBorder="1" applyAlignment="1">
      <alignment vertical="center"/>
      <protection/>
    </xf>
    <xf numFmtId="0" fontId="10" fillId="0" borderId="0" xfId="0" applyFont="1" applyBorder="1" applyAlignment="1">
      <alignment vertical="center"/>
    </xf>
    <xf numFmtId="0" fontId="10" fillId="0" borderId="94" xfId="68" applyFont="1" applyBorder="1" applyAlignment="1">
      <alignment vertical="center"/>
      <protection/>
    </xf>
    <xf numFmtId="0" fontId="20" fillId="0" borderId="51" xfId="68" applyFont="1" applyBorder="1" applyAlignment="1">
      <alignment vertical="center"/>
      <protection/>
    </xf>
    <xf numFmtId="0" fontId="20" fillId="0" borderId="39" xfId="68" applyFont="1" applyBorder="1" applyAlignment="1">
      <alignment vertical="center"/>
      <protection/>
    </xf>
    <xf numFmtId="0" fontId="5" fillId="0" borderId="0" xfId="66" applyFont="1" applyFill="1" applyBorder="1" applyAlignment="1">
      <alignment vertical="center" shrinkToFit="1"/>
      <protection/>
    </xf>
    <xf numFmtId="0" fontId="23" fillId="0" borderId="0" xfId="66" applyFont="1" applyBorder="1" applyAlignment="1">
      <alignment vertical="center"/>
      <protection/>
    </xf>
    <xf numFmtId="0" fontId="10" fillId="23" borderId="95" xfId="68" applyFont="1" applyFill="1" applyBorder="1" applyAlignment="1">
      <alignment horizontal="center" vertical="center"/>
      <protection/>
    </xf>
    <xf numFmtId="0" fontId="10" fillId="23" borderId="81" xfId="68" applyFont="1" applyFill="1" applyBorder="1" applyAlignment="1">
      <alignment horizontal="center" vertical="center"/>
      <protection/>
    </xf>
    <xf numFmtId="0" fontId="10" fillId="23" borderId="85" xfId="68" applyFont="1" applyFill="1" applyBorder="1" applyAlignment="1">
      <alignment horizontal="center" vertical="center"/>
      <protection/>
    </xf>
    <xf numFmtId="0" fontId="5" fillId="0" borderId="0" xfId="66" applyFill="1" applyAlignment="1">
      <alignment vertical="center"/>
      <protection/>
    </xf>
    <xf numFmtId="0" fontId="5" fillId="0" borderId="0" xfId="66" applyFont="1" applyFill="1" applyAlignment="1">
      <alignment vertical="center"/>
      <protection/>
    </xf>
    <xf numFmtId="0" fontId="5" fillId="0" borderId="0" xfId="68" applyFill="1" applyAlignment="1">
      <alignment vertical="center"/>
      <protection/>
    </xf>
    <xf numFmtId="0" fontId="16" fillId="0" borderId="0" xfId="66" applyFont="1" applyFill="1" applyAlignment="1">
      <alignment vertical="center"/>
      <protection/>
    </xf>
    <xf numFmtId="0" fontId="16" fillId="0" borderId="0" xfId="68" applyFont="1" applyFill="1" applyAlignment="1">
      <alignment vertical="center"/>
      <protection/>
    </xf>
    <xf numFmtId="0" fontId="0" fillId="0" borderId="0" xfId="68" applyFont="1" applyFill="1" applyAlignment="1">
      <alignment vertical="center"/>
      <protection/>
    </xf>
    <xf numFmtId="0" fontId="0" fillId="0" borderId="0" xfId="66" applyFont="1" applyFill="1" applyAlignment="1">
      <alignment vertical="center"/>
      <protection/>
    </xf>
    <xf numFmtId="0" fontId="22" fillId="0" borderId="0" xfId="61" applyFont="1" applyFill="1" applyAlignment="1">
      <alignment vertical="center"/>
      <protection/>
    </xf>
    <xf numFmtId="0" fontId="41" fillId="0" borderId="0" xfId="68" applyFont="1" applyFill="1" applyBorder="1" applyAlignment="1">
      <alignment vertical="center"/>
      <protection/>
    </xf>
    <xf numFmtId="0" fontId="23" fillId="0" borderId="0" xfId="61" applyFont="1" applyFill="1" applyAlignment="1">
      <alignment vertical="center"/>
      <protection/>
    </xf>
    <xf numFmtId="0" fontId="23" fillId="0" borderId="0" xfId="68" applyFont="1" applyFill="1" applyBorder="1" applyAlignment="1">
      <alignment vertical="center"/>
      <protection/>
    </xf>
    <xf numFmtId="0" fontId="46" fillId="0" borderId="0" xfId="68" applyFont="1" applyFill="1" applyBorder="1" applyAlignment="1">
      <alignment vertical="center"/>
      <protection/>
    </xf>
    <xf numFmtId="0" fontId="47" fillId="0" borderId="0" xfId="68" applyFont="1" applyBorder="1" applyAlignment="1">
      <alignment horizontal="center" vertical="center"/>
      <protection/>
    </xf>
    <xf numFmtId="0" fontId="25" fillId="0" borderId="0" xfId="68" applyFont="1" applyBorder="1" applyAlignment="1">
      <alignment vertical="center"/>
      <protection/>
    </xf>
    <xf numFmtId="0" fontId="25" fillId="0" borderId="0" xfId="68" applyFont="1" applyAlignment="1">
      <alignment vertical="center"/>
      <protection/>
    </xf>
    <xf numFmtId="0" fontId="25" fillId="0" borderId="0" xfId="63" applyFont="1" applyAlignment="1">
      <alignment vertical="center"/>
      <protection/>
    </xf>
    <xf numFmtId="0" fontId="25" fillId="0" borderId="0" xfId="66" applyFont="1" applyAlignment="1">
      <alignment vertical="center"/>
      <protection/>
    </xf>
    <xf numFmtId="0" fontId="25" fillId="0" borderId="0" xfId="64" applyFont="1" applyAlignment="1">
      <alignment vertical="center"/>
      <protection/>
    </xf>
    <xf numFmtId="0" fontId="5" fillId="0" borderId="0" xfId="0" applyFont="1" applyFill="1" applyAlignment="1">
      <alignment horizontal="center" shrinkToFit="1"/>
    </xf>
    <xf numFmtId="0" fontId="26" fillId="0" borderId="0" xfId="0" applyFont="1" applyFill="1" applyBorder="1" applyAlignment="1">
      <alignment/>
    </xf>
    <xf numFmtId="0" fontId="17" fillId="0" borderId="0" xfId="68" applyFont="1" applyBorder="1" applyAlignment="1">
      <alignment horizontal="left" vertical="center"/>
      <protection/>
    </xf>
    <xf numFmtId="0" fontId="19" fillId="0" borderId="0" xfId="68" applyFont="1" applyBorder="1" applyAlignment="1">
      <alignment horizontal="left" vertical="center"/>
      <protection/>
    </xf>
    <xf numFmtId="0" fontId="48" fillId="0" borderId="0" xfId="68" applyFont="1" applyBorder="1" applyAlignment="1">
      <alignment vertical="center"/>
      <protection/>
    </xf>
    <xf numFmtId="0" fontId="19" fillId="0" borderId="0" xfId="62" applyFont="1" applyFill="1" applyBorder="1" applyAlignment="1">
      <alignment horizontal="left" vertical="center"/>
      <protection/>
    </xf>
    <xf numFmtId="184" fontId="43" fillId="0" borderId="0" xfId="62" applyNumberFormat="1" applyFont="1" applyFill="1" applyBorder="1" applyAlignment="1">
      <alignment horizontal="left" vertical="center"/>
      <protection/>
    </xf>
    <xf numFmtId="0" fontId="0" fillId="0" borderId="19" xfId="0" applyBorder="1" applyAlignment="1">
      <alignment shrinkToFit="1"/>
    </xf>
    <xf numFmtId="0" fontId="22" fillId="0" borderId="0" xfId="68" applyFont="1" applyBorder="1" applyAlignment="1">
      <alignment vertical="center" shrinkToFit="1"/>
      <protection/>
    </xf>
    <xf numFmtId="0" fontId="4" fillId="24" borderId="61" xfId="69" applyFont="1" applyFill="1" applyBorder="1" applyAlignment="1">
      <alignment horizontal="center" vertical="center"/>
      <protection/>
    </xf>
    <xf numFmtId="0" fontId="26" fillId="0" borderId="71" xfId="0" applyFont="1" applyBorder="1" applyAlignment="1">
      <alignment horizontal="center"/>
    </xf>
    <xf numFmtId="0" fontId="26" fillId="0" borderId="0" xfId="0" applyFont="1" applyBorder="1" applyAlignment="1">
      <alignment horizontal="center"/>
    </xf>
    <xf numFmtId="0" fontId="26" fillId="0" borderId="72" xfId="0" applyFont="1" applyBorder="1" applyAlignment="1">
      <alignment horizontal="center"/>
    </xf>
    <xf numFmtId="0" fontId="42" fillId="0" borderId="71" xfId="0" applyFont="1" applyBorder="1" applyAlignment="1">
      <alignment horizontal="center"/>
    </xf>
    <xf numFmtId="0" fontId="42" fillId="0" borderId="0" xfId="0" applyFont="1" applyBorder="1" applyAlignment="1">
      <alignment horizontal="center"/>
    </xf>
    <xf numFmtId="0" fontId="42" fillId="0" borderId="72" xfId="0" applyFont="1" applyBorder="1" applyAlignment="1">
      <alignment horizontal="center"/>
    </xf>
    <xf numFmtId="0" fontId="26" fillId="24" borderId="51" xfId="0" applyFont="1" applyFill="1" applyBorder="1" applyAlignment="1">
      <alignment horizontal="center"/>
    </xf>
    <xf numFmtId="0" fontId="0" fillId="0" borderId="51" xfId="0" applyBorder="1" applyAlignment="1">
      <alignment horizontal="left"/>
    </xf>
    <xf numFmtId="0" fontId="0" fillId="0" borderId="51" xfId="0" applyBorder="1" applyAlignment="1">
      <alignment vertical="top" shrinkToFit="1"/>
    </xf>
    <xf numFmtId="0" fontId="10" fillId="21" borderId="96" xfId="68" applyFont="1" applyFill="1" applyBorder="1" applyAlignment="1">
      <alignment horizontal="center" vertical="center"/>
      <protection/>
    </xf>
    <xf numFmtId="0" fontId="10" fillId="21" borderId="80" xfId="68" applyFont="1" applyFill="1" applyBorder="1" applyAlignment="1">
      <alignment horizontal="center" vertical="center"/>
      <protection/>
    </xf>
    <xf numFmtId="0" fontId="10" fillId="21" borderId="97" xfId="68" applyFont="1" applyFill="1" applyBorder="1" applyAlignment="1">
      <alignment horizontal="center" vertical="center"/>
      <protection/>
    </xf>
    <xf numFmtId="0" fontId="10" fillId="23" borderId="98" xfId="68" applyFont="1" applyFill="1" applyBorder="1" applyAlignment="1">
      <alignment horizontal="center" vertical="center"/>
      <protection/>
    </xf>
    <xf numFmtId="0" fontId="10" fillId="23" borderId="99" xfId="68" applyFont="1" applyFill="1" applyBorder="1" applyAlignment="1">
      <alignment horizontal="center" vertical="center"/>
      <protection/>
    </xf>
    <xf numFmtId="0" fontId="8" fillId="0" borderId="82" xfId="68" applyNumberFormat="1" applyFont="1" applyBorder="1" applyAlignment="1">
      <alignment horizontal="center" vertical="center" shrinkToFit="1"/>
      <protection/>
    </xf>
    <xf numFmtId="0" fontId="8" fillId="0" borderId="83" xfId="68" applyNumberFormat="1" applyFont="1" applyBorder="1" applyAlignment="1">
      <alignment horizontal="center" vertical="center" shrinkToFit="1"/>
      <protection/>
    </xf>
    <xf numFmtId="49" fontId="8" fillId="0" borderId="82" xfId="68" applyNumberFormat="1" applyFont="1" applyBorder="1" applyAlignment="1">
      <alignment horizontal="center" vertical="center" shrinkToFit="1"/>
      <protection/>
    </xf>
    <xf numFmtId="49" fontId="8" fillId="0" borderId="83" xfId="68" applyNumberFormat="1" applyFont="1" applyBorder="1" applyAlignment="1">
      <alignment horizontal="center" vertical="center" shrinkToFit="1"/>
      <protection/>
    </xf>
    <xf numFmtId="0" fontId="5" fillId="0" borderId="0" xfId="68" applyFont="1" applyFill="1" applyBorder="1" applyAlignment="1">
      <alignment horizontal="left" vertical="center" shrinkToFit="1"/>
      <protection/>
    </xf>
    <xf numFmtId="0" fontId="5" fillId="0" borderId="0" xfId="68" applyFont="1" applyFill="1" applyBorder="1" applyAlignment="1">
      <alignment horizontal="left" vertical="center"/>
      <protection/>
    </xf>
    <xf numFmtId="0" fontId="0" fillId="0" borderId="0" xfId="63" applyFont="1" applyAlignment="1">
      <alignment horizontal="left" vertical="center" wrapText="1"/>
      <protection/>
    </xf>
    <xf numFmtId="0" fontId="8" fillId="0" borderId="86" xfId="68" applyNumberFormat="1" applyFont="1" applyBorder="1" applyAlignment="1">
      <alignment horizontal="center" vertical="center" shrinkToFit="1"/>
      <protection/>
    </xf>
    <xf numFmtId="0" fontId="8" fillId="0" borderId="87" xfId="68" applyNumberFormat="1" applyFont="1" applyBorder="1" applyAlignment="1">
      <alignment horizontal="center" vertical="center" shrinkToFit="1"/>
      <protection/>
    </xf>
    <xf numFmtId="0" fontId="8" fillId="0" borderId="98" xfId="68" applyNumberFormat="1" applyFont="1" applyBorder="1" applyAlignment="1">
      <alignment horizontal="center" vertical="center"/>
      <protection/>
    </xf>
    <xf numFmtId="0" fontId="8" fillId="0" borderId="86" xfId="68" applyNumberFormat="1" applyFont="1" applyBorder="1" applyAlignment="1">
      <alignment horizontal="center" vertical="center"/>
      <protection/>
    </xf>
    <xf numFmtId="0" fontId="8" fillId="0" borderId="100" xfId="68" applyNumberFormat="1" applyFont="1" applyBorder="1" applyAlignment="1">
      <alignment horizontal="center" vertical="center"/>
      <protection/>
    </xf>
    <xf numFmtId="0" fontId="8" fillId="0" borderId="82" xfId="68" applyNumberFormat="1" applyFont="1" applyBorder="1" applyAlignment="1">
      <alignment horizontal="center" vertical="center"/>
      <protection/>
    </xf>
    <xf numFmtId="0" fontId="10" fillId="23" borderId="100" xfId="68" applyFont="1" applyFill="1" applyBorder="1" applyAlignment="1">
      <alignment horizontal="center" vertical="center"/>
      <protection/>
    </xf>
    <xf numFmtId="0" fontId="10" fillId="23" borderId="101" xfId="68" applyFont="1" applyFill="1" applyBorder="1" applyAlignment="1">
      <alignment horizontal="center" vertical="center"/>
      <protection/>
    </xf>
    <xf numFmtId="0" fontId="10" fillId="23" borderId="100" xfId="68" applyFont="1" applyFill="1" applyBorder="1" applyAlignment="1">
      <alignment horizontal="center" vertical="center" shrinkToFit="1"/>
      <protection/>
    </xf>
    <xf numFmtId="0" fontId="10" fillId="23" borderId="101" xfId="68" applyFont="1" applyFill="1" applyBorder="1" applyAlignment="1">
      <alignment horizontal="center" vertical="center" shrinkToFit="1"/>
      <protection/>
    </xf>
    <xf numFmtId="0" fontId="8" fillId="0" borderId="84" xfId="68" applyFont="1" applyBorder="1" applyAlignment="1">
      <alignment horizontal="center" vertical="center"/>
      <protection/>
    </xf>
    <xf numFmtId="0" fontId="8" fillId="0" borderId="82" xfId="68" applyFont="1" applyBorder="1" applyAlignment="1">
      <alignment horizontal="center" vertical="center"/>
      <protection/>
    </xf>
    <xf numFmtId="0" fontId="11" fillId="24" borderId="102" xfId="68" applyFont="1" applyFill="1" applyBorder="1" applyAlignment="1">
      <alignment horizontal="center" vertical="center"/>
      <protection/>
    </xf>
    <xf numFmtId="0" fontId="11" fillId="24" borderId="78" xfId="68" applyFont="1" applyFill="1" applyBorder="1" applyAlignment="1">
      <alignment horizontal="center" vertical="center"/>
      <protection/>
    </xf>
    <xf numFmtId="0" fontId="0" fillId="21" borderId="16" xfId="66" applyFont="1" applyFill="1" applyBorder="1" applyAlignment="1">
      <alignment horizontal="center" vertical="center"/>
      <protection/>
    </xf>
    <xf numFmtId="0" fontId="0" fillId="21" borderId="103" xfId="66" applyFont="1" applyFill="1" applyBorder="1" applyAlignment="1">
      <alignment horizontal="center" vertical="center"/>
      <protection/>
    </xf>
    <xf numFmtId="49" fontId="11" fillId="24" borderId="102" xfId="68" applyNumberFormat="1" applyFont="1" applyFill="1" applyBorder="1" applyAlignment="1">
      <alignment horizontal="center" vertical="center"/>
      <protection/>
    </xf>
    <xf numFmtId="49" fontId="11" fillId="24" borderId="78" xfId="68" applyNumberFormat="1" applyFont="1" applyFill="1" applyBorder="1" applyAlignment="1">
      <alignment horizontal="center" vertical="center"/>
      <protection/>
    </xf>
    <xf numFmtId="0" fontId="10" fillId="21" borderId="104" xfId="68"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7" fillId="21" borderId="53" xfId="61" applyFont="1" applyFill="1" applyBorder="1" applyAlignment="1">
      <alignment horizontal="center" vertical="center" textRotation="255" wrapText="1"/>
      <protection/>
    </xf>
    <xf numFmtId="0" fontId="7" fillId="21" borderId="11" xfId="61" applyFont="1" applyFill="1" applyBorder="1" applyAlignment="1">
      <alignment horizontal="center" vertical="center" textRotation="255" wrapText="1"/>
      <protection/>
    </xf>
    <xf numFmtId="0" fontId="11" fillId="0" borderId="0" xfId="68" applyFont="1" applyBorder="1" applyAlignment="1">
      <alignment horizontal="center" vertical="center"/>
      <protection/>
    </xf>
    <xf numFmtId="0" fontId="11" fillId="0" borderId="89" xfId="68" applyFont="1" applyBorder="1" applyAlignment="1">
      <alignment horizontal="center" vertical="center"/>
      <protection/>
    </xf>
    <xf numFmtId="0" fontId="10" fillId="21" borderId="105" xfId="68" applyFont="1" applyFill="1" applyBorder="1" applyAlignment="1">
      <alignment horizontal="center" vertical="center"/>
      <protection/>
    </xf>
    <xf numFmtId="0" fontId="43" fillId="0" borderId="0" xfId="68" applyFont="1" applyBorder="1" applyAlignment="1">
      <alignment horizontal="left" vertical="center" wrapText="1"/>
      <protection/>
    </xf>
    <xf numFmtId="0" fontId="10" fillId="0" borderId="106" xfId="68" applyFont="1" applyBorder="1" applyAlignment="1">
      <alignment horizontal="center" vertical="center"/>
      <protection/>
    </xf>
    <xf numFmtId="0" fontId="10" fillId="0" borderId="0" xfId="68" applyFont="1" applyBorder="1" applyAlignment="1">
      <alignment horizontal="center" vertical="center"/>
      <protection/>
    </xf>
    <xf numFmtId="0" fontId="8" fillId="0" borderId="0" xfId="68" applyFont="1" applyBorder="1" applyAlignment="1">
      <alignment horizontal="center" vertical="center"/>
      <protection/>
    </xf>
    <xf numFmtId="0" fontId="43" fillId="0" borderId="0" xfId="66" applyFont="1" applyBorder="1" applyAlignment="1">
      <alignment horizontal="center" vertical="center"/>
      <protection/>
    </xf>
    <xf numFmtId="0" fontId="8" fillId="0" borderId="88" xfId="68" applyFont="1" applyBorder="1" applyAlignment="1">
      <alignment horizontal="center" vertical="center"/>
      <protection/>
    </xf>
    <xf numFmtId="0" fontId="8" fillId="0" borderId="86" xfId="68" applyFont="1" applyBorder="1" applyAlignment="1">
      <alignment horizontal="center" vertical="center"/>
      <protection/>
    </xf>
    <xf numFmtId="49" fontId="8" fillId="0" borderId="86" xfId="68" applyNumberFormat="1" applyFont="1" applyBorder="1" applyAlignment="1">
      <alignment horizontal="center" vertical="center" shrinkToFit="1"/>
      <protection/>
    </xf>
    <xf numFmtId="49" fontId="8" fillId="0" borderId="87" xfId="68" applyNumberFormat="1" applyFont="1" applyBorder="1" applyAlignment="1">
      <alignment horizontal="center" vertical="center" shrinkToFit="1"/>
      <protection/>
    </xf>
    <xf numFmtId="0" fontId="14" fillId="0" borderId="107" xfId="66" applyFont="1" applyBorder="1" applyAlignment="1">
      <alignment horizontal="center" vertical="center" shrinkToFit="1"/>
      <protection/>
    </xf>
    <xf numFmtId="0" fontId="14" fillId="0" borderId="108" xfId="66" applyFont="1" applyBorder="1" applyAlignment="1">
      <alignment horizontal="center" vertical="center" shrinkToFit="1"/>
      <protection/>
    </xf>
    <xf numFmtId="0" fontId="14" fillId="0" borderId="38" xfId="66" applyFont="1" applyBorder="1" applyAlignment="1">
      <alignment horizontal="center" vertical="center" shrinkToFit="1"/>
      <protection/>
    </xf>
    <xf numFmtId="49" fontId="0" fillId="0" borderId="0" xfId="68" applyNumberFormat="1" applyFont="1" applyBorder="1" applyAlignment="1">
      <alignment vertical="center"/>
      <protection/>
    </xf>
    <xf numFmtId="192" fontId="0" fillId="0" borderId="0" xfId="0" applyNumberFormat="1" applyFont="1" applyAlignment="1">
      <alignment vertical="center"/>
    </xf>
    <xf numFmtId="49" fontId="10" fillId="0" borderId="0" xfId="66" applyNumberFormat="1" applyFont="1" applyBorder="1" applyAlignment="1">
      <alignment horizontal="center" vertical="center"/>
      <protection/>
    </xf>
    <xf numFmtId="0" fontId="10" fillId="0" borderId="0" xfId="0" applyFont="1" applyBorder="1" applyAlignment="1">
      <alignment horizontal="center" vertical="center"/>
    </xf>
    <xf numFmtId="184" fontId="10" fillId="0" borderId="0" xfId="66" applyNumberFormat="1" applyFont="1" applyBorder="1" applyAlignment="1">
      <alignment horizontal="center" vertical="center"/>
      <protection/>
    </xf>
    <xf numFmtId="184" fontId="10" fillId="0" borderId="0" xfId="0" applyNumberFormat="1" applyFont="1" applyBorder="1" applyAlignment="1">
      <alignment horizontal="center" vertical="center"/>
    </xf>
    <xf numFmtId="0" fontId="11" fillId="0" borderId="102" xfId="68" applyFont="1" applyBorder="1" applyAlignment="1">
      <alignment horizontal="center" vertical="center"/>
      <protection/>
    </xf>
    <xf numFmtId="0" fontId="11" fillId="0" borderId="78" xfId="68" applyFont="1" applyBorder="1" applyAlignment="1">
      <alignment horizontal="center" vertical="center"/>
      <protection/>
    </xf>
    <xf numFmtId="0" fontId="10" fillId="0" borderId="92" xfId="0" applyFont="1" applyBorder="1" applyAlignment="1">
      <alignment vertical="center"/>
    </xf>
    <xf numFmtId="0" fontId="5" fillId="0" borderId="0" xfId="66" applyFont="1" applyAlignment="1">
      <alignment horizontal="left" vertical="center"/>
      <protection/>
    </xf>
    <xf numFmtId="0" fontId="0" fillId="0" borderId="0" xfId="66" applyFont="1" applyBorder="1" applyAlignment="1">
      <alignment horizontal="left" vertical="center" shrinkToFit="1"/>
      <protection/>
    </xf>
    <xf numFmtId="0" fontId="5" fillId="0" borderId="0" xfId="66" applyNumberFormat="1" applyFont="1" applyBorder="1" applyAlignment="1">
      <alignment horizontal="left" vertical="center" shrinkToFit="1"/>
      <protection/>
    </xf>
    <xf numFmtId="0" fontId="7" fillId="21" borderId="109" xfId="68" applyFont="1" applyFill="1" applyBorder="1" applyAlignment="1">
      <alignment horizontal="center" vertical="center" wrapText="1"/>
      <protection/>
    </xf>
    <xf numFmtId="0" fontId="7" fillId="21" borderId="110" xfId="68" applyFont="1" applyFill="1" applyBorder="1" applyAlignment="1">
      <alignment horizontal="center" vertical="center" wrapText="1"/>
      <protection/>
    </xf>
    <xf numFmtId="49" fontId="11" fillId="0" borderId="102" xfId="68" applyNumberFormat="1" applyFont="1" applyBorder="1" applyAlignment="1">
      <alignment horizontal="center" vertical="center"/>
      <protection/>
    </xf>
    <xf numFmtId="0" fontId="11" fillId="0" borderId="78" xfId="68" applyNumberFormat="1" applyFont="1" applyBorder="1" applyAlignment="1">
      <alignment horizontal="center" vertical="center"/>
      <protection/>
    </xf>
    <xf numFmtId="0" fontId="21" fillId="0" borderId="90" xfId="66" applyFont="1" applyFill="1" applyBorder="1" applyAlignment="1">
      <alignment horizontal="center" vertical="center" shrinkToFit="1"/>
      <protection/>
    </xf>
    <xf numFmtId="0" fontId="21" fillId="0" borderId="111" xfId="66" applyFont="1" applyFill="1" applyBorder="1" applyAlignment="1">
      <alignment horizontal="center" vertical="center" shrinkToFit="1"/>
      <protection/>
    </xf>
    <xf numFmtId="0" fontId="21" fillId="0" borderId="112" xfId="66" applyFont="1" applyFill="1" applyBorder="1" applyAlignment="1">
      <alignment horizontal="center" vertical="center" shrinkToFit="1"/>
      <protection/>
    </xf>
    <xf numFmtId="0" fontId="21" fillId="0" borderId="113" xfId="66" applyFont="1" applyFill="1" applyBorder="1" applyAlignment="1">
      <alignment horizontal="center" vertical="center" shrinkToFit="1"/>
      <protection/>
    </xf>
    <xf numFmtId="0" fontId="21" fillId="0" borderId="114" xfId="66" applyFont="1" applyFill="1" applyBorder="1" applyAlignment="1">
      <alignment horizontal="center" vertical="center" shrinkToFit="1"/>
      <protection/>
    </xf>
    <xf numFmtId="0" fontId="21" fillId="0" borderId="52" xfId="66" applyFont="1" applyFill="1" applyBorder="1" applyAlignment="1">
      <alignment horizontal="center" vertical="center" shrinkToFit="1"/>
      <protection/>
    </xf>
    <xf numFmtId="0" fontId="21" fillId="0" borderId="115" xfId="66" applyFont="1" applyFill="1" applyBorder="1" applyAlignment="1">
      <alignment horizontal="center" vertical="center" shrinkToFit="1"/>
      <protection/>
    </xf>
    <xf numFmtId="0" fontId="21" fillId="0" borderId="116" xfId="66" applyFont="1" applyFill="1" applyBorder="1" applyAlignment="1">
      <alignment horizontal="center" vertical="center" shrinkToFit="1"/>
      <protection/>
    </xf>
    <xf numFmtId="0" fontId="21" fillId="0" borderId="117" xfId="66" applyFont="1" applyFill="1" applyBorder="1" applyAlignment="1">
      <alignment horizontal="center" vertical="center" shrinkToFit="1"/>
      <protection/>
    </xf>
    <xf numFmtId="0" fontId="21" fillId="0" borderId="92" xfId="66" applyFont="1" applyFill="1" applyBorder="1" applyAlignment="1">
      <alignment horizontal="center" vertical="center" shrinkToFit="1"/>
      <protection/>
    </xf>
    <xf numFmtId="0" fontId="21" fillId="0" borderId="118" xfId="66" applyFont="1" applyFill="1" applyBorder="1" applyAlignment="1">
      <alignment horizontal="center" vertical="center" shrinkToFit="1"/>
      <protection/>
    </xf>
    <xf numFmtId="0" fontId="21" fillId="0" borderId="119" xfId="66" applyFont="1" applyFill="1" applyBorder="1" applyAlignment="1">
      <alignment horizontal="center" vertical="center" shrinkToFit="1"/>
      <protection/>
    </xf>
    <xf numFmtId="0" fontId="21" fillId="0" borderId="120" xfId="66" applyFont="1" applyFill="1" applyBorder="1" applyAlignment="1">
      <alignment horizontal="center" vertical="center" shrinkToFit="1"/>
      <protection/>
    </xf>
    <xf numFmtId="0" fontId="21" fillId="0" borderId="121" xfId="66" applyFont="1" applyFill="1" applyBorder="1" applyAlignment="1">
      <alignment horizontal="center" vertical="center" shrinkToFit="1"/>
      <protection/>
    </xf>
    <xf numFmtId="0" fontId="5" fillId="0" borderId="122" xfId="66" applyFont="1" applyBorder="1" applyAlignment="1">
      <alignment horizontal="center" vertical="center" wrapText="1"/>
      <protection/>
    </xf>
    <xf numFmtId="0" fontId="7" fillId="21" borderId="53" xfId="66" applyFont="1" applyFill="1" applyBorder="1" applyAlignment="1">
      <alignment horizontal="center" vertical="center" textRotation="255" wrapText="1"/>
      <protection/>
    </xf>
    <xf numFmtId="0" fontId="7" fillId="21" borderId="11" xfId="66" applyFont="1" applyFill="1" applyBorder="1" applyAlignment="1">
      <alignment horizontal="center" vertical="center" textRotation="255" wrapText="1"/>
      <protection/>
    </xf>
    <xf numFmtId="0" fontId="10" fillId="0" borderId="100" xfId="68" applyNumberFormat="1" applyFont="1" applyBorder="1" applyAlignment="1">
      <alignment horizontal="center" vertical="center"/>
      <protection/>
    </xf>
    <xf numFmtId="0" fontId="10" fillId="0" borderId="82" xfId="68" applyNumberFormat="1" applyFont="1" applyBorder="1" applyAlignment="1">
      <alignment horizontal="center" vertical="center"/>
      <protection/>
    </xf>
    <xf numFmtId="0" fontId="10" fillId="0" borderId="84" xfId="68" applyFont="1" applyBorder="1" applyAlignment="1">
      <alignment horizontal="center" vertical="center"/>
      <protection/>
    </xf>
    <xf numFmtId="0" fontId="10" fillId="0" borderId="82" xfId="68" applyFont="1" applyBorder="1" applyAlignment="1">
      <alignment horizontal="center" vertical="center"/>
      <protection/>
    </xf>
    <xf numFmtId="0" fontId="10" fillId="0" borderId="88" xfId="68" applyFont="1" applyBorder="1" applyAlignment="1">
      <alignment horizontal="center" vertical="center"/>
      <protection/>
    </xf>
    <xf numFmtId="0" fontId="10" fillId="0" borderId="86" xfId="68" applyFont="1" applyBorder="1" applyAlignment="1">
      <alignment horizontal="center" vertical="center"/>
      <protection/>
    </xf>
    <xf numFmtId="0" fontId="0" fillId="0" borderId="0" xfId="62" applyFont="1" applyBorder="1" applyAlignment="1">
      <alignment horizontal="center" vertical="center"/>
      <protection/>
    </xf>
    <xf numFmtId="0" fontId="10" fillId="0" borderId="98" xfId="68" applyNumberFormat="1" applyFont="1" applyBorder="1" applyAlignment="1">
      <alignment horizontal="center" vertical="center"/>
      <protection/>
    </xf>
    <xf numFmtId="0" fontId="10" fillId="0" borderId="86" xfId="68" applyNumberFormat="1" applyFont="1" applyBorder="1" applyAlignment="1">
      <alignment horizontal="center" vertical="center"/>
      <protection/>
    </xf>
    <xf numFmtId="0" fontId="5" fillId="0" borderId="0" xfId="68" applyFont="1" applyBorder="1" applyAlignment="1">
      <alignment horizontal="left" vertical="center" shrinkToFit="1"/>
      <protection/>
    </xf>
    <xf numFmtId="0" fontId="5" fillId="0" borderId="0" xfId="68" applyFont="1" applyBorder="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札幌案）勤務形態一覧表※認知ﾃﾞｲ単独・併設・共用" xfId="62"/>
    <cellStyle name="標準_（横浜）勤務形態一覧表※認知ﾃﾞｲ単独・併設" xfId="63"/>
    <cellStyle name="標準_（参考様式1）勤務形態一覧表※GH" xfId="64"/>
    <cellStyle name="標準_（参考様式1）勤務形態一覧表※介護予防支援事業" xfId="65"/>
    <cellStyle name="標準_（参考様式1）勤務形態一覧表※小規模多機能" xfId="66"/>
    <cellStyle name="標準_（参考様式1）勤務形態一覧表※特定施設" xfId="67"/>
    <cellStyle name="標準_21-sanko_yosiki1_gh" xfId="68"/>
    <cellStyle name="標準_小規模体制一覧表等"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52</xdr:row>
      <xdr:rowOff>47625</xdr:rowOff>
    </xdr:from>
    <xdr:to>
      <xdr:col>9</xdr:col>
      <xdr:colOff>209550</xdr:colOff>
      <xdr:row>54</xdr:row>
      <xdr:rowOff>47625</xdr:rowOff>
    </xdr:to>
    <xdr:sp>
      <xdr:nvSpPr>
        <xdr:cNvPr id="1" name="AutoShape 1"/>
        <xdr:cNvSpPr>
          <a:spLocks/>
        </xdr:cNvSpPr>
      </xdr:nvSpPr>
      <xdr:spPr>
        <a:xfrm>
          <a:off x="1409700" y="8963025"/>
          <a:ext cx="2419350" cy="342900"/>
        </a:xfrm>
        <a:prstGeom prst="wedgeRoundRectCallout">
          <a:avLst>
            <a:gd name="adj1" fmla="val -44819"/>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確認月の実績は記入しない！</a:t>
          </a:r>
        </a:p>
      </xdr:txBody>
    </xdr:sp>
    <xdr:clientData/>
  </xdr:twoCellAnchor>
  <xdr:twoCellAnchor>
    <xdr:from>
      <xdr:col>19</xdr:col>
      <xdr:colOff>228600</xdr:colOff>
      <xdr:row>4</xdr:row>
      <xdr:rowOff>142875</xdr:rowOff>
    </xdr:from>
    <xdr:to>
      <xdr:col>32</xdr:col>
      <xdr:colOff>76200</xdr:colOff>
      <xdr:row>9</xdr:row>
      <xdr:rowOff>47625</xdr:rowOff>
    </xdr:to>
    <xdr:sp>
      <xdr:nvSpPr>
        <xdr:cNvPr id="2" name="AutoShape 2"/>
        <xdr:cNvSpPr>
          <a:spLocks/>
        </xdr:cNvSpPr>
      </xdr:nvSpPr>
      <xdr:spPr>
        <a:xfrm>
          <a:off x="6419850" y="828675"/>
          <a:ext cx="3190875" cy="762000"/>
        </a:xfrm>
        <a:prstGeom prst="wedgeRoundRectCallout">
          <a:avLst>
            <a:gd name="adj1" fmla="val -58064"/>
            <a:gd name="adj2" fmla="val -94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前年度（平成１７年度）丸１年の実績はないが、事業開始から１年以上経過しているため、ここに半角数字の「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」を記入する</a:t>
          </a:r>
        </a:p>
      </xdr:txBody>
    </xdr:sp>
    <xdr:clientData/>
  </xdr:twoCellAnchor>
  <xdr:twoCellAnchor>
    <xdr:from>
      <xdr:col>19</xdr:col>
      <xdr:colOff>123825</xdr:colOff>
      <xdr:row>18</xdr:row>
      <xdr:rowOff>104775</xdr:rowOff>
    </xdr:from>
    <xdr:to>
      <xdr:col>30</xdr:col>
      <xdr:colOff>219075</xdr:colOff>
      <xdr:row>22</xdr:row>
      <xdr:rowOff>9525</xdr:rowOff>
    </xdr:to>
    <xdr:sp>
      <xdr:nvSpPr>
        <xdr:cNvPr id="3" name="AutoShape 3"/>
        <xdr:cNvSpPr>
          <a:spLocks/>
        </xdr:cNvSpPr>
      </xdr:nvSpPr>
      <xdr:spPr>
        <a:xfrm>
          <a:off x="6315075" y="3190875"/>
          <a:ext cx="2924175" cy="590550"/>
        </a:xfrm>
        <a:prstGeom prst="wedgeRoundRectCallout">
          <a:avLst>
            <a:gd name="adj1" fmla="val -61013"/>
            <a:gd name="adj2" fmla="val 97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事業未実施の日は空白にする（「</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」は入力しない！）</a:t>
          </a:r>
        </a:p>
      </xdr:txBody>
    </xdr:sp>
    <xdr:clientData/>
  </xdr:twoCellAnchor>
  <xdr:twoCellAnchor>
    <xdr:from>
      <xdr:col>6</xdr:col>
      <xdr:colOff>304800</xdr:colOff>
      <xdr:row>12</xdr:row>
      <xdr:rowOff>9525</xdr:rowOff>
    </xdr:from>
    <xdr:to>
      <xdr:col>16</xdr:col>
      <xdr:colOff>200025</xdr:colOff>
      <xdr:row>15</xdr:row>
      <xdr:rowOff>38100</xdr:rowOff>
    </xdr:to>
    <xdr:sp>
      <xdr:nvSpPr>
        <xdr:cNvPr id="4" name="AutoShape 5"/>
        <xdr:cNvSpPr>
          <a:spLocks/>
        </xdr:cNvSpPr>
      </xdr:nvSpPr>
      <xdr:spPr>
        <a:xfrm>
          <a:off x="3009900" y="2066925"/>
          <a:ext cx="2609850" cy="542925"/>
        </a:xfrm>
        <a:prstGeom prst="wedgeRoundRectCallout">
          <a:avLst>
            <a:gd name="adj1" fmla="val -43773"/>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数字はすべて半角で記入すること</a:t>
          </a:r>
        </a:p>
      </xdr:txBody>
    </xdr:sp>
    <xdr:clientData/>
  </xdr:twoCellAnchor>
  <xdr:twoCellAnchor>
    <xdr:from>
      <xdr:col>5</xdr:col>
      <xdr:colOff>85725</xdr:colOff>
      <xdr:row>3</xdr:row>
      <xdr:rowOff>104775</xdr:rowOff>
    </xdr:from>
    <xdr:to>
      <xdr:col>12</xdr:col>
      <xdr:colOff>228600</xdr:colOff>
      <xdr:row>6</xdr:row>
      <xdr:rowOff>47625</xdr:rowOff>
    </xdr:to>
    <xdr:sp>
      <xdr:nvSpPr>
        <xdr:cNvPr id="5" name="AutoShape 6"/>
        <xdr:cNvSpPr>
          <a:spLocks/>
        </xdr:cNvSpPr>
      </xdr:nvSpPr>
      <xdr:spPr>
        <a:xfrm>
          <a:off x="2524125" y="619125"/>
          <a:ext cx="2095500" cy="457200"/>
        </a:xfrm>
        <a:prstGeom prst="wedgeRoundRectCallout">
          <a:avLst>
            <a:gd name="adj1" fmla="val -45120"/>
            <a:gd name="adj2" fmla="val 97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通いサービスの利用者数の実績を記入する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8</xdr:row>
      <xdr:rowOff>295275</xdr:rowOff>
    </xdr:from>
    <xdr:to>
      <xdr:col>5</xdr:col>
      <xdr:colOff>66675</xdr:colOff>
      <xdr:row>10</xdr:row>
      <xdr:rowOff>66675</xdr:rowOff>
    </xdr:to>
    <xdr:sp>
      <xdr:nvSpPr>
        <xdr:cNvPr id="1" name="AutoShape 8"/>
        <xdr:cNvSpPr>
          <a:spLocks/>
        </xdr:cNvSpPr>
      </xdr:nvSpPr>
      <xdr:spPr>
        <a:xfrm>
          <a:off x="742950" y="2085975"/>
          <a:ext cx="2476500" cy="533400"/>
        </a:xfrm>
        <a:prstGeom prst="wedgeRoundRectCallout">
          <a:avLst>
            <a:gd name="adj1" fmla="val -48462"/>
            <a:gd name="adj2" fmla="val 58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「記入方法」を参考に、勤務形態を記入する</a:t>
          </a:r>
        </a:p>
      </xdr:txBody>
    </xdr:sp>
    <xdr:clientData/>
  </xdr:twoCellAnchor>
  <xdr:twoCellAnchor>
    <xdr:from>
      <xdr:col>2</xdr:col>
      <xdr:colOff>238125</xdr:colOff>
      <xdr:row>13</xdr:row>
      <xdr:rowOff>152400</xdr:rowOff>
    </xdr:from>
    <xdr:to>
      <xdr:col>9</xdr:col>
      <xdr:colOff>142875</xdr:colOff>
      <xdr:row>15</xdr:row>
      <xdr:rowOff>76200</xdr:rowOff>
    </xdr:to>
    <xdr:sp>
      <xdr:nvSpPr>
        <xdr:cNvPr id="2" name="AutoShape 9"/>
        <xdr:cNvSpPr>
          <a:spLocks/>
        </xdr:cNvSpPr>
      </xdr:nvSpPr>
      <xdr:spPr>
        <a:xfrm>
          <a:off x="1228725" y="3848100"/>
          <a:ext cx="3171825" cy="685800"/>
        </a:xfrm>
        <a:prstGeom prst="wedgeRoundRectCallout">
          <a:avLst>
            <a:gd name="adj1" fmla="val -49097"/>
            <a:gd name="adj2" fmla="val -90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ユニット内で、管理者、介護支援専門員と兼務している介護従業者には○をつけ、どの業種と兼務しているのかを隣のセルに記入する</a:t>
          </a:r>
        </a:p>
      </xdr:txBody>
    </xdr:sp>
    <xdr:clientData/>
  </xdr:twoCellAnchor>
  <xdr:twoCellAnchor>
    <xdr:from>
      <xdr:col>23</xdr:col>
      <xdr:colOff>66675</xdr:colOff>
      <xdr:row>8</xdr:row>
      <xdr:rowOff>295275</xdr:rowOff>
    </xdr:from>
    <xdr:to>
      <xdr:col>32</xdr:col>
      <xdr:colOff>142875</xdr:colOff>
      <xdr:row>11</xdr:row>
      <xdr:rowOff>0</xdr:rowOff>
    </xdr:to>
    <xdr:sp>
      <xdr:nvSpPr>
        <xdr:cNvPr id="3" name="AutoShape 10"/>
        <xdr:cNvSpPr>
          <a:spLocks/>
        </xdr:cNvSpPr>
      </xdr:nvSpPr>
      <xdr:spPr>
        <a:xfrm>
          <a:off x="8191500" y="2085975"/>
          <a:ext cx="2562225" cy="847725"/>
        </a:xfrm>
        <a:prstGeom prst="wedgeRoundRectCallout">
          <a:avLst>
            <a:gd name="adj1" fmla="val -55884"/>
            <a:gd name="adj2" fmla="val 79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下の「勤務時間区分」の表と同じ記号（番号）を入力する。全角・半角の違いに注意！（下表が半角ならこちらにも半角で入力すること）</a:t>
          </a:r>
        </a:p>
      </xdr:txBody>
    </xdr:sp>
    <xdr:clientData/>
  </xdr:twoCellAnchor>
  <xdr:twoCellAnchor>
    <xdr:from>
      <xdr:col>9</xdr:col>
      <xdr:colOff>114300</xdr:colOff>
      <xdr:row>7</xdr:row>
      <xdr:rowOff>228600</xdr:rowOff>
    </xdr:from>
    <xdr:to>
      <xdr:col>15</xdr:col>
      <xdr:colOff>257175</xdr:colOff>
      <xdr:row>9</xdr:row>
      <xdr:rowOff>352425</xdr:rowOff>
    </xdr:to>
    <xdr:sp>
      <xdr:nvSpPr>
        <xdr:cNvPr id="4" name="AutoShape 11"/>
        <xdr:cNvSpPr>
          <a:spLocks/>
        </xdr:cNvSpPr>
      </xdr:nvSpPr>
      <xdr:spPr>
        <a:xfrm>
          <a:off x="4371975" y="1771650"/>
          <a:ext cx="1800225" cy="752475"/>
        </a:xfrm>
        <a:prstGeom prst="wedgeRoundRectCallout">
          <a:avLst>
            <a:gd name="adj1" fmla="val -78569"/>
            <a:gd name="adj2" fmla="val -64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曜日を必ず記入すること。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（日数のカウントは、ここで行うため、自動計算に影響する）</a:t>
          </a:r>
        </a:p>
      </xdr:txBody>
    </xdr:sp>
    <xdr:clientData/>
  </xdr:twoCellAnchor>
  <xdr:twoCellAnchor>
    <xdr:from>
      <xdr:col>23</xdr:col>
      <xdr:colOff>161925</xdr:colOff>
      <xdr:row>32</xdr:row>
      <xdr:rowOff>142875</xdr:rowOff>
    </xdr:from>
    <xdr:to>
      <xdr:col>34</xdr:col>
      <xdr:colOff>266700</xdr:colOff>
      <xdr:row>34</xdr:row>
      <xdr:rowOff>76200</xdr:rowOff>
    </xdr:to>
    <xdr:sp>
      <xdr:nvSpPr>
        <xdr:cNvPr id="5" name="AutoShape 12"/>
        <xdr:cNvSpPr>
          <a:spLocks/>
        </xdr:cNvSpPr>
      </xdr:nvSpPr>
      <xdr:spPr>
        <a:xfrm>
          <a:off x="8286750" y="10744200"/>
          <a:ext cx="3143250" cy="390525"/>
        </a:xfrm>
        <a:prstGeom prst="wedgeRoundRectCallout">
          <a:avLst>
            <a:gd name="adj1" fmla="val -66060"/>
            <a:gd name="adj2" fmla="val 86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事業所で設定する昼間時間帯</a:t>
          </a:r>
        </a:p>
      </xdr:txBody>
    </xdr:sp>
    <xdr:clientData/>
  </xdr:twoCellAnchor>
  <xdr:twoCellAnchor>
    <xdr:from>
      <xdr:col>14</xdr:col>
      <xdr:colOff>161925</xdr:colOff>
      <xdr:row>44</xdr:row>
      <xdr:rowOff>114300</xdr:rowOff>
    </xdr:from>
    <xdr:to>
      <xdr:col>27</xdr:col>
      <xdr:colOff>152400</xdr:colOff>
      <xdr:row>48</xdr:row>
      <xdr:rowOff>38100</xdr:rowOff>
    </xdr:to>
    <xdr:sp>
      <xdr:nvSpPr>
        <xdr:cNvPr id="6" name="AutoShape 13"/>
        <xdr:cNvSpPr>
          <a:spLocks/>
        </xdr:cNvSpPr>
      </xdr:nvSpPr>
      <xdr:spPr>
        <a:xfrm>
          <a:off x="5800725" y="13477875"/>
          <a:ext cx="3581400" cy="838200"/>
        </a:xfrm>
        <a:prstGeom prst="wedgeRoundRectCallout">
          <a:avLst>
            <a:gd name="adj1" fmla="val -61930"/>
            <a:gd name="adj2" fmla="val 60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連続する</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回の夜勤について、夜勤の入りの日と、夜勤明けは別に記入する（この例では、</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時までの夜勤だが、</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時と、</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時から</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時に分けて記入すること）</a:t>
          </a:r>
        </a:p>
      </xdr:txBody>
    </xdr:sp>
    <xdr:clientData/>
  </xdr:twoCellAnchor>
  <xdr:twoCellAnchor>
    <xdr:from>
      <xdr:col>16</xdr:col>
      <xdr:colOff>266700</xdr:colOff>
      <xdr:row>40</xdr:row>
      <xdr:rowOff>123825</xdr:rowOff>
    </xdr:from>
    <xdr:to>
      <xdr:col>28</xdr:col>
      <xdr:colOff>95250</xdr:colOff>
      <xdr:row>43</xdr:row>
      <xdr:rowOff>76200</xdr:rowOff>
    </xdr:to>
    <xdr:sp>
      <xdr:nvSpPr>
        <xdr:cNvPr id="7" name="AutoShape 14"/>
        <xdr:cNvSpPr>
          <a:spLocks/>
        </xdr:cNvSpPr>
      </xdr:nvSpPr>
      <xdr:spPr>
        <a:xfrm>
          <a:off x="6457950" y="12573000"/>
          <a:ext cx="3143250" cy="638175"/>
        </a:xfrm>
        <a:prstGeom prst="wedgeRoundRectCallout">
          <a:avLst>
            <a:gd name="adj1" fmla="val 61555"/>
            <a:gd name="adj2" fmla="val -1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常勤（１名配置）者が、７時間で夜勤がない場合などは、常勤要件に該当しない場合があるので留意のこと</a:t>
          </a:r>
        </a:p>
      </xdr:txBody>
    </xdr:sp>
    <xdr:clientData/>
  </xdr:twoCellAnchor>
  <xdr:twoCellAnchor>
    <xdr:from>
      <xdr:col>17</xdr:col>
      <xdr:colOff>266700</xdr:colOff>
      <xdr:row>52</xdr:row>
      <xdr:rowOff>123825</xdr:rowOff>
    </xdr:from>
    <xdr:to>
      <xdr:col>29</xdr:col>
      <xdr:colOff>95250</xdr:colOff>
      <xdr:row>55</xdr:row>
      <xdr:rowOff>76200</xdr:rowOff>
    </xdr:to>
    <xdr:sp>
      <xdr:nvSpPr>
        <xdr:cNvPr id="8" name="AutoShape 15"/>
        <xdr:cNvSpPr>
          <a:spLocks/>
        </xdr:cNvSpPr>
      </xdr:nvSpPr>
      <xdr:spPr>
        <a:xfrm>
          <a:off x="6734175" y="15316200"/>
          <a:ext cx="3143250" cy="638175"/>
        </a:xfrm>
        <a:prstGeom prst="wedgeRoundRectCallout">
          <a:avLst>
            <a:gd name="adj1" fmla="val 50000"/>
            <a:gd name="adj2" fmla="val -12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常勤者が夜勤に入る場合で、夜勤入りと明けの勤務時間を合計して</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時間に満たない場合は、常勤要件を満たさない場合があるので留意のこと</a:t>
          </a:r>
        </a:p>
      </xdr:txBody>
    </xdr:sp>
    <xdr:clientData/>
  </xdr:twoCellAnchor>
  <xdr:twoCellAnchor>
    <xdr:from>
      <xdr:col>8</xdr:col>
      <xdr:colOff>66675</xdr:colOff>
      <xdr:row>51</xdr:row>
      <xdr:rowOff>85725</xdr:rowOff>
    </xdr:from>
    <xdr:to>
      <xdr:col>13</xdr:col>
      <xdr:colOff>104775</xdr:colOff>
      <xdr:row>54</xdr:row>
      <xdr:rowOff>38100</xdr:rowOff>
    </xdr:to>
    <xdr:sp>
      <xdr:nvSpPr>
        <xdr:cNvPr id="9" name="AutoShape 16"/>
        <xdr:cNvSpPr>
          <a:spLocks/>
        </xdr:cNvSpPr>
      </xdr:nvSpPr>
      <xdr:spPr>
        <a:xfrm>
          <a:off x="4048125" y="15049500"/>
          <a:ext cx="1419225" cy="638175"/>
        </a:xfrm>
        <a:prstGeom prst="wedgeRoundRectCallout">
          <a:avLst>
            <a:gd name="adj1" fmla="val 86912"/>
            <a:gd name="adj2" fmla="val -84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年老計発第</a:t>
          </a:r>
          <a:r>
            <a:rPr lang="en-US" cap="none" sz="1100" b="0" i="0" u="none" baseline="0">
              <a:solidFill>
                <a:srgbClr val="000000"/>
              </a:solidFill>
              <a:latin typeface="ＭＳ Ｐゴシック"/>
              <a:ea typeface="ＭＳ Ｐゴシック"/>
              <a:cs typeface="ＭＳ Ｐゴシック"/>
            </a:rPr>
            <a:t>0331002</a:t>
          </a:r>
          <a:r>
            <a:rPr lang="en-US" cap="none" sz="1100" b="0" i="0" u="none" baseline="0">
              <a:solidFill>
                <a:srgbClr val="000000"/>
              </a:solidFill>
              <a:latin typeface="ＭＳ Ｐゴシック"/>
              <a:ea typeface="ＭＳ Ｐゴシック"/>
              <a:cs typeface="ＭＳ Ｐゴシック"/>
            </a:rPr>
            <a:t>号通知に留意すること</a:t>
          </a:r>
        </a:p>
      </xdr:txBody>
    </xdr:sp>
    <xdr:clientData/>
  </xdr:twoCellAnchor>
  <xdr:twoCellAnchor>
    <xdr:from>
      <xdr:col>3</xdr:col>
      <xdr:colOff>0</xdr:colOff>
      <xdr:row>16</xdr:row>
      <xdr:rowOff>266700</xdr:rowOff>
    </xdr:from>
    <xdr:to>
      <xdr:col>5</xdr:col>
      <xdr:colOff>161925</xdr:colOff>
      <xdr:row>18</xdr:row>
      <xdr:rowOff>28575</xdr:rowOff>
    </xdr:to>
    <xdr:sp>
      <xdr:nvSpPr>
        <xdr:cNvPr id="10" name="AutoShape 18"/>
        <xdr:cNvSpPr>
          <a:spLocks/>
        </xdr:cNvSpPr>
      </xdr:nvSpPr>
      <xdr:spPr>
        <a:xfrm>
          <a:off x="1304925" y="5105400"/>
          <a:ext cx="2009775" cy="523875"/>
        </a:xfrm>
        <a:prstGeom prst="wedgeRoundRectCallout">
          <a:avLst>
            <a:gd name="adj1" fmla="val -51893"/>
            <a:gd name="adj2" fmla="val -7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看護師・准看護師は「看」と記入する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H52"/>
  <sheetViews>
    <sheetView zoomScale="75" zoomScaleNormal="75" zoomScaleSheetLayoutView="100" zoomScalePageLayoutView="0" workbookViewId="0" topLeftCell="B1">
      <selection activeCell="N14" sqref="N14"/>
    </sheetView>
  </sheetViews>
  <sheetFormatPr defaultColWidth="9.00390625" defaultRowHeight="13.5"/>
  <cols>
    <col min="1" max="1" width="2.50390625" style="0" customWidth="1"/>
    <col min="2" max="2" width="8.25390625" style="0" customWidth="1"/>
  </cols>
  <sheetData>
    <row r="1" ht="14.25" thickBot="1"/>
    <row r="2" spans="3:8" ht="14.25" thickTop="1">
      <c r="C2" s="196"/>
      <c r="D2" s="191"/>
      <c r="E2" s="192"/>
      <c r="F2" s="192"/>
      <c r="G2" s="192"/>
      <c r="H2" s="193"/>
    </row>
    <row r="3" spans="4:8" ht="29.25" customHeight="1">
      <c r="D3" s="342" t="s">
        <v>179</v>
      </c>
      <c r="E3" s="343"/>
      <c r="F3" s="343"/>
      <c r="G3" s="343"/>
      <c r="H3" s="344"/>
    </row>
    <row r="4" spans="3:8" ht="13.5">
      <c r="C4" s="196"/>
      <c r="D4" s="195"/>
      <c r="E4" s="196"/>
      <c r="F4" s="196"/>
      <c r="G4" s="196"/>
      <c r="H4" s="197"/>
    </row>
    <row r="5" spans="4:8" ht="27" customHeight="1">
      <c r="D5" s="345" t="s">
        <v>177</v>
      </c>
      <c r="E5" s="346"/>
      <c r="F5" s="346"/>
      <c r="G5" s="346"/>
      <c r="H5" s="347"/>
    </row>
    <row r="6" spans="3:8" ht="11.25" customHeight="1" thickBot="1">
      <c r="C6" s="194"/>
      <c r="D6" s="198"/>
      <c r="E6" s="199"/>
      <c r="F6" s="199"/>
      <c r="G6" s="199"/>
      <c r="H6" s="200"/>
    </row>
    <row r="7" spans="3:7" ht="21.75" customHeight="1" thickTop="1">
      <c r="C7" s="190"/>
      <c r="D7" s="190"/>
      <c r="E7" s="190"/>
      <c r="F7" s="190"/>
      <c r="G7" s="190"/>
    </row>
    <row r="8" spans="3:8" ht="23.25" customHeight="1">
      <c r="C8" s="208" t="s">
        <v>86</v>
      </c>
      <c r="D8" s="348"/>
      <c r="E8" s="348"/>
      <c r="F8" s="348"/>
      <c r="G8" s="348"/>
      <c r="H8" s="348"/>
    </row>
    <row r="9" spans="4:8" ht="18.75" customHeight="1">
      <c r="D9" s="196"/>
      <c r="E9" s="196"/>
      <c r="F9" s="196"/>
      <c r="G9" s="196"/>
      <c r="H9" s="196"/>
    </row>
    <row r="10" spans="3:8" ht="20.25" customHeight="1">
      <c r="C10" s="332"/>
      <c r="D10" s="333"/>
      <c r="E10" s="333"/>
      <c r="F10" s="333"/>
      <c r="G10" s="333"/>
      <c r="H10" s="333"/>
    </row>
    <row r="11" spans="3:7" ht="17.25" customHeight="1">
      <c r="C11" s="190"/>
      <c r="D11" s="190"/>
      <c r="E11" s="190"/>
      <c r="F11" s="190"/>
      <c r="G11" s="190"/>
    </row>
    <row r="14" ht="13.5">
      <c r="B14" t="s">
        <v>84</v>
      </c>
    </row>
    <row r="15" ht="13.5">
      <c r="B15" t="s">
        <v>180</v>
      </c>
    </row>
    <row r="16" ht="13.5">
      <c r="B16" s="224" t="s">
        <v>250</v>
      </c>
    </row>
    <row r="17" ht="13.5">
      <c r="B17" s="224" t="s">
        <v>110</v>
      </c>
    </row>
    <row r="18" ht="13.5">
      <c r="B18" s="224" t="s">
        <v>111</v>
      </c>
    </row>
    <row r="19" ht="13.5">
      <c r="B19" s="224" t="s">
        <v>124</v>
      </c>
    </row>
    <row r="20" ht="13.5">
      <c r="B20" s="224" t="s">
        <v>112</v>
      </c>
    </row>
    <row r="21" ht="13.5">
      <c r="B21" s="224" t="s">
        <v>106</v>
      </c>
    </row>
    <row r="22" ht="13.5">
      <c r="B22" s="224" t="s">
        <v>105</v>
      </c>
    </row>
    <row r="23" ht="13.5">
      <c r="B23" s="224" t="s">
        <v>113</v>
      </c>
    </row>
    <row r="24" ht="13.5">
      <c r="B24" s="224" t="s">
        <v>114</v>
      </c>
    </row>
    <row r="25" ht="13.5">
      <c r="B25" t="s">
        <v>181</v>
      </c>
    </row>
    <row r="26" ht="13.5">
      <c r="B26" s="225" t="s">
        <v>115</v>
      </c>
    </row>
    <row r="27" ht="13.5">
      <c r="B27" s="224" t="s">
        <v>107</v>
      </c>
    </row>
    <row r="28" ht="13.5">
      <c r="B28" s="224" t="s">
        <v>182</v>
      </c>
    </row>
    <row r="29" ht="13.5">
      <c r="B29" s="224" t="s">
        <v>178</v>
      </c>
    </row>
    <row r="30" ht="13.5">
      <c r="B30" s="225" t="s">
        <v>183</v>
      </c>
    </row>
    <row r="31" ht="13.5">
      <c r="B31" s="224" t="s">
        <v>184</v>
      </c>
    </row>
    <row r="32" ht="13.5">
      <c r="B32" s="224" t="s">
        <v>116</v>
      </c>
    </row>
    <row r="33" ht="13.5">
      <c r="B33" s="224" t="s">
        <v>185</v>
      </c>
    </row>
    <row r="34" ht="13.5">
      <c r="B34" s="224" t="s">
        <v>117</v>
      </c>
    </row>
    <row r="35" ht="13.5">
      <c r="B35" s="225" t="s">
        <v>109</v>
      </c>
    </row>
    <row r="36" ht="13.5">
      <c r="B36" s="224" t="s">
        <v>108</v>
      </c>
    </row>
    <row r="37" ht="13.5">
      <c r="B37" s="224" t="s">
        <v>160</v>
      </c>
    </row>
    <row r="38" ht="13.5">
      <c r="B38" s="224" t="s">
        <v>161</v>
      </c>
    </row>
    <row r="39" ht="13.5">
      <c r="B39" s="224" t="s">
        <v>118</v>
      </c>
    </row>
    <row r="40" ht="13.5">
      <c r="B40" s="224" t="s">
        <v>264</v>
      </c>
    </row>
    <row r="41" ht="13.5">
      <c r="B41" s="224" t="s">
        <v>265</v>
      </c>
    </row>
    <row r="42" ht="13.5">
      <c r="B42" s="224" t="s">
        <v>266</v>
      </c>
    </row>
    <row r="43" ht="13.5">
      <c r="B43" s="224" t="s">
        <v>119</v>
      </c>
    </row>
    <row r="44" ht="13.5">
      <c r="B44" s="224" t="s">
        <v>120</v>
      </c>
    </row>
    <row r="45" ht="13.5">
      <c r="B45" s="225" t="s">
        <v>162</v>
      </c>
    </row>
    <row r="46" ht="13.5">
      <c r="B46" s="224" t="s">
        <v>125</v>
      </c>
    </row>
    <row r="47" ht="13.5">
      <c r="B47" s="224" t="s">
        <v>121</v>
      </c>
    </row>
    <row r="48" ht="13.5">
      <c r="B48" s="224" t="s">
        <v>186</v>
      </c>
    </row>
    <row r="49" ht="13.5">
      <c r="B49" t="s">
        <v>187</v>
      </c>
    </row>
    <row r="50" ht="13.5">
      <c r="B50" s="224" t="s">
        <v>126</v>
      </c>
    </row>
    <row r="51" ht="13.5">
      <c r="B51" s="224" t="s">
        <v>122</v>
      </c>
    </row>
    <row r="52" ht="13.5">
      <c r="B52" s="224" t="s">
        <v>123</v>
      </c>
    </row>
  </sheetData>
  <sheetProtection password="CC09" sheet="1"/>
  <protectedRanges>
    <protectedRange sqref="D8:H8" name="範囲1"/>
  </protectedRanges>
  <mergeCells count="3">
    <mergeCell ref="D3:H3"/>
    <mergeCell ref="D5:H5"/>
    <mergeCell ref="D8:H8"/>
  </mergeCells>
  <printOptions horizontalCentered="1" verticalCentered="1"/>
  <pageMargins left="0.75" right="0.75" top="1" bottom="1" header="0.512" footer="0.512"/>
  <pageSetup blackAndWhite="1" horizontalDpi="300" verticalDpi="300" orientation="portrait" paperSize="9" scale="99" r:id="rId1"/>
  <headerFooter alignWithMargins="0">
    <oddHeader>&amp;R認知症対応型共同生活介護（実績用）</oddHeader>
  </headerFooter>
</worksheet>
</file>

<file path=xl/worksheets/sheet2.xml><?xml version="1.0" encoding="utf-8"?>
<worksheet xmlns="http://schemas.openxmlformats.org/spreadsheetml/2006/main" xmlns:r="http://schemas.openxmlformats.org/officeDocument/2006/relationships">
  <sheetPr>
    <tabColor indexed="34"/>
  </sheetPr>
  <dimension ref="A1:AL57"/>
  <sheetViews>
    <sheetView tabSelected="1" zoomScale="75" zoomScaleNormal="75" zoomScalePageLayoutView="0" workbookViewId="0" topLeftCell="A1">
      <selection activeCell="B6" sqref="B6"/>
    </sheetView>
  </sheetViews>
  <sheetFormatPr defaultColWidth="9.00390625" defaultRowHeight="13.5"/>
  <cols>
    <col min="1" max="1" width="15.125" style="0" bestFit="1" customWidth="1"/>
    <col min="2" max="2" width="5.375" style="0" customWidth="1"/>
    <col min="3" max="3" width="4.375" style="0" customWidth="1"/>
    <col min="4" max="4" width="3.50390625" style="0" bestFit="1" customWidth="1"/>
    <col min="5" max="5" width="3.625" style="0" customWidth="1"/>
    <col min="6" max="6" width="3.50390625" style="0" bestFit="1" customWidth="1"/>
    <col min="7" max="7" width="4.50390625" style="0" customWidth="1"/>
    <col min="8" max="8" width="4.125" style="0" bestFit="1" customWidth="1"/>
    <col min="9" max="32" width="3.375" style="0" customWidth="1"/>
    <col min="33" max="33" width="6.125" style="0" bestFit="1" customWidth="1"/>
    <col min="34" max="36" width="9.125" style="189" bestFit="1" customWidth="1"/>
    <col min="37" max="38" width="9.00390625" style="189" customWidth="1"/>
    <col min="39" max="39" width="9.00390625" style="206" customWidth="1"/>
  </cols>
  <sheetData>
    <row r="1" spans="1:16" ht="13.5">
      <c r="A1" t="s">
        <v>45</v>
      </c>
      <c r="B1" s="179" t="s">
        <v>46</v>
      </c>
      <c r="C1" s="180"/>
      <c r="D1" s="179" t="s">
        <v>8</v>
      </c>
      <c r="E1" s="180"/>
      <c r="F1" s="179" t="s">
        <v>47</v>
      </c>
      <c r="G1" s="180"/>
      <c r="H1" s="179" t="s">
        <v>48</v>
      </c>
      <c r="K1" s="349" t="s">
        <v>54</v>
      </c>
      <c r="L1" s="349"/>
      <c r="M1" s="349"/>
      <c r="N1" s="349"/>
      <c r="O1" s="180"/>
      <c r="P1" s="179" t="s">
        <v>55</v>
      </c>
    </row>
    <row r="3" spans="1:34" ht="13.5">
      <c r="A3" t="s">
        <v>49</v>
      </c>
      <c r="B3" s="179" t="s">
        <v>267</v>
      </c>
      <c r="C3" s="180"/>
      <c r="D3" s="179" t="s">
        <v>8</v>
      </c>
      <c r="E3" s="180"/>
      <c r="F3" s="179" t="s">
        <v>47</v>
      </c>
      <c r="H3" s="179" t="s">
        <v>79</v>
      </c>
      <c r="I3" s="179"/>
      <c r="J3" s="179"/>
      <c r="K3" s="179"/>
      <c r="L3" s="179" t="s">
        <v>80</v>
      </c>
      <c r="M3" s="179"/>
      <c r="N3" s="179"/>
      <c r="O3" s="180"/>
      <c r="P3" s="179" t="s">
        <v>81</v>
      </c>
      <c r="Q3" s="179"/>
      <c r="R3" s="179"/>
      <c r="S3" s="180"/>
      <c r="T3" s="179" t="s">
        <v>82</v>
      </c>
      <c r="U3" s="179"/>
      <c r="V3" s="179"/>
      <c r="W3" s="179"/>
      <c r="X3" s="179"/>
      <c r="Y3" s="180"/>
      <c r="Z3" s="179" t="s">
        <v>83</v>
      </c>
      <c r="AA3" s="179"/>
      <c r="AB3" s="179"/>
      <c r="AC3" s="180"/>
      <c r="AH3" s="189">
        <f>IF(O3=1,ROUNDUP(AG31/AH31,1),IF(S3=1,VLOOKUP(E3,AJ34:AL56,2,FALSE),IF(Y3=1,VLOOKUP(E3,AJ34:AL56,3,FALSE),ROUNDUP(O1*0.9,2))))</f>
        <v>0</v>
      </c>
    </row>
    <row r="4" ht="13.5">
      <c r="I4" t="s">
        <v>85</v>
      </c>
    </row>
    <row r="6" spans="1:33" ht="13.5">
      <c r="A6" t="s">
        <v>50</v>
      </c>
      <c r="C6" t="s">
        <v>51</v>
      </c>
      <c r="E6" s="350" t="s">
        <v>58</v>
      </c>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row>
    <row r="7" spans="1:34" ht="13.5">
      <c r="A7" s="181" t="s">
        <v>59</v>
      </c>
      <c r="B7" s="181">
        <v>1</v>
      </c>
      <c r="C7" s="181">
        <v>2</v>
      </c>
      <c r="D7" s="181">
        <v>3</v>
      </c>
      <c r="E7" s="181">
        <v>4</v>
      </c>
      <c r="F7" s="181">
        <v>5</v>
      </c>
      <c r="G7" s="181">
        <v>6</v>
      </c>
      <c r="H7" s="181">
        <v>7</v>
      </c>
      <c r="I7" s="181">
        <v>8</v>
      </c>
      <c r="J7" s="181">
        <v>9</v>
      </c>
      <c r="K7" s="181">
        <v>10</v>
      </c>
      <c r="L7" s="181">
        <v>11</v>
      </c>
      <c r="M7" s="181">
        <v>12</v>
      </c>
      <c r="N7" s="181">
        <v>13</v>
      </c>
      <c r="O7" s="181">
        <v>14</v>
      </c>
      <c r="P7" s="181">
        <v>15</v>
      </c>
      <c r="Q7" s="181">
        <v>16</v>
      </c>
      <c r="R7" s="181">
        <v>17</v>
      </c>
      <c r="S7" s="181">
        <v>18</v>
      </c>
      <c r="T7" s="181">
        <v>19</v>
      </c>
      <c r="U7" s="181">
        <v>20</v>
      </c>
      <c r="V7" s="181">
        <v>21</v>
      </c>
      <c r="W7" s="181">
        <v>22</v>
      </c>
      <c r="X7" s="181">
        <v>23</v>
      </c>
      <c r="Y7" s="181">
        <v>24</v>
      </c>
      <c r="Z7" s="181">
        <v>25</v>
      </c>
      <c r="AA7" s="181">
        <v>26</v>
      </c>
      <c r="AB7" s="181">
        <v>27</v>
      </c>
      <c r="AC7" s="181">
        <v>28</v>
      </c>
      <c r="AD7" s="181">
        <v>29</v>
      </c>
      <c r="AE7" s="181">
        <v>30</v>
      </c>
      <c r="AF7" s="182"/>
      <c r="AG7" s="181" t="s">
        <v>52</v>
      </c>
      <c r="AH7" s="189" t="s">
        <v>56</v>
      </c>
    </row>
    <row r="8" spans="1:35" ht="13.5">
      <c r="A8" s="339" t="s">
        <v>252</v>
      </c>
      <c r="B8" s="180"/>
      <c r="C8" s="180"/>
      <c r="D8" s="180"/>
      <c r="E8" s="180"/>
      <c r="F8" s="180"/>
      <c r="G8" s="180"/>
      <c r="H8" s="201"/>
      <c r="I8" s="201"/>
      <c r="J8" s="201"/>
      <c r="K8" s="201"/>
      <c r="L8" s="201"/>
      <c r="M8" s="201"/>
      <c r="N8" s="201"/>
      <c r="O8" s="201"/>
      <c r="P8" s="201"/>
      <c r="Q8" s="201"/>
      <c r="R8" s="201"/>
      <c r="S8" s="201"/>
      <c r="T8" s="201"/>
      <c r="U8" s="201"/>
      <c r="V8" s="201"/>
      <c r="W8" s="201"/>
      <c r="X8" s="201"/>
      <c r="Y8" s="201"/>
      <c r="Z8" s="201"/>
      <c r="AA8" s="201"/>
      <c r="AB8" s="201"/>
      <c r="AC8" s="201"/>
      <c r="AD8" s="201"/>
      <c r="AE8" s="201"/>
      <c r="AF8" s="182"/>
      <c r="AG8" s="181">
        <f>SUM(B8:AF8)</f>
        <v>0</v>
      </c>
      <c r="AH8" s="189">
        <f>31-AI8</f>
        <v>0</v>
      </c>
      <c r="AI8" s="189">
        <f>COUNTBLANK(B8:AF8)</f>
        <v>31</v>
      </c>
    </row>
    <row r="9" spans="1:33" ht="13.5">
      <c r="A9" s="181" t="s">
        <v>60</v>
      </c>
      <c r="B9" s="181">
        <v>1</v>
      </c>
      <c r="C9" s="181">
        <v>2</v>
      </c>
      <c r="D9" s="181">
        <v>3</v>
      </c>
      <c r="E9" s="181">
        <v>4</v>
      </c>
      <c r="F9" s="181">
        <v>5</v>
      </c>
      <c r="G9" s="181">
        <v>6</v>
      </c>
      <c r="H9" s="181">
        <v>7</v>
      </c>
      <c r="I9" s="181">
        <v>8</v>
      </c>
      <c r="J9" s="181">
        <v>9</v>
      </c>
      <c r="K9" s="181">
        <v>10</v>
      </c>
      <c r="L9" s="181">
        <v>11</v>
      </c>
      <c r="M9" s="181">
        <v>12</v>
      </c>
      <c r="N9" s="181">
        <v>13</v>
      </c>
      <c r="O9" s="181">
        <v>14</v>
      </c>
      <c r="P9" s="181">
        <v>15</v>
      </c>
      <c r="Q9" s="181">
        <v>16</v>
      </c>
      <c r="R9" s="181">
        <v>17</v>
      </c>
      <c r="S9" s="181">
        <v>18</v>
      </c>
      <c r="T9" s="181">
        <v>19</v>
      </c>
      <c r="U9" s="181">
        <v>20</v>
      </c>
      <c r="V9" s="181">
        <v>21</v>
      </c>
      <c r="W9" s="181">
        <v>22</v>
      </c>
      <c r="X9" s="181">
        <v>23</v>
      </c>
      <c r="Y9" s="181">
        <v>24</v>
      </c>
      <c r="Z9" s="181">
        <v>25</v>
      </c>
      <c r="AA9" s="181">
        <v>26</v>
      </c>
      <c r="AB9" s="181">
        <v>27</v>
      </c>
      <c r="AC9" s="181">
        <v>28</v>
      </c>
      <c r="AD9" s="181">
        <v>29</v>
      </c>
      <c r="AE9" s="181">
        <v>30</v>
      </c>
      <c r="AF9" s="181">
        <v>31</v>
      </c>
      <c r="AG9" s="181"/>
    </row>
    <row r="10" spans="1:35" ht="13.5">
      <c r="A10" s="339" t="s">
        <v>252</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181">
        <f>SUM(B10:AF10)</f>
        <v>0</v>
      </c>
      <c r="AH10" s="189">
        <f>31-AI10</f>
        <v>0</v>
      </c>
      <c r="AI10" s="189">
        <f>COUNTBLANK(B10:AF10)</f>
        <v>31</v>
      </c>
    </row>
    <row r="11" spans="1:33" ht="13.5">
      <c r="A11" s="181" t="s">
        <v>61</v>
      </c>
      <c r="B11" s="181">
        <v>1</v>
      </c>
      <c r="C11" s="181">
        <v>2</v>
      </c>
      <c r="D11" s="181">
        <v>3</v>
      </c>
      <c r="E11" s="181">
        <v>4</v>
      </c>
      <c r="F11" s="181">
        <v>5</v>
      </c>
      <c r="G11" s="181">
        <v>6</v>
      </c>
      <c r="H11" s="181">
        <v>7</v>
      </c>
      <c r="I11" s="181">
        <v>8</v>
      </c>
      <c r="J11" s="181">
        <v>9</v>
      </c>
      <c r="K11" s="181">
        <v>10</v>
      </c>
      <c r="L11" s="181">
        <v>11</v>
      </c>
      <c r="M11" s="181">
        <v>12</v>
      </c>
      <c r="N11" s="181">
        <v>13</v>
      </c>
      <c r="O11" s="181">
        <v>14</v>
      </c>
      <c r="P11" s="181">
        <v>15</v>
      </c>
      <c r="Q11" s="181">
        <v>16</v>
      </c>
      <c r="R11" s="181">
        <v>17</v>
      </c>
      <c r="S11" s="181">
        <v>18</v>
      </c>
      <c r="T11" s="181">
        <v>19</v>
      </c>
      <c r="U11" s="181">
        <v>20</v>
      </c>
      <c r="V11" s="181">
        <v>21</v>
      </c>
      <c r="W11" s="181">
        <v>22</v>
      </c>
      <c r="X11" s="181">
        <v>23</v>
      </c>
      <c r="Y11" s="181">
        <v>24</v>
      </c>
      <c r="Z11" s="181">
        <v>25</v>
      </c>
      <c r="AA11" s="181">
        <v>26</v>
      </c>
      <c r="AB11" s="181">
        <v>27</v>
      </c>
      <c r="AC11" s="181">
        <v>28</v>
      </c>
      <c r="AD11" s="181">
        <v>29</v>
      </c>
      <c r="AE11" s="181">
        <v>30</v>
      </c>
      <c r="AF11" s="182"/>
      <c r="AG11" s="181"/>
    </row>
    <row r="12" spans="1:35" ht="13.5">
      <c r="A12" s="339" t="s">
        <v>252</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182"/>
      <c r="AG12" s="181">
        <f>SUM(B12:AF12)</f>
        <v>0</v>
      </c>
      <c r="AH12" s="189">
        <f>31-AI12</f>
        <v>0</v>
      </c>
      <c r="AI12" s="189">
        <f>COUNTBLANK(B12:AF12)</f>
        <v>31</v>
      </c>
    </row>
    <row r="13" spans="1:33" ht="13.5">
      <c r="A13" s="181" t="s">
        <v>62</v>
      </c>
      <c r="B13" s="181">
        <v>1</v>
      </c>
      <c r="C13" s="181">
        <v>2</v>
      </c>
      <c r="D13" s="181">
        <v>3</v>
      </c>
      <c r="E13" s="181">
        <v>4</v>
      </c>
      <c r="F13" s="181">
        <v>5</v>
      </c>
      <c r="G13" s="181">
        <v>6</v>
      </c>
      <c r="H13" s="181">
        <v>7</v>
      </c>
      <c r="I13" s="181">
        <v>8</v>
      </c>
      <c r="J13" s="181">
        <v>9</v>
      </c>
      <c r="K13" s="181">
        <v>10</v>
      </c>
      <c r="L13" s="181">
        <v>11</v>
      </c>
      <c r="M13" s="181">
        <v>12</v>
      </c>
      <c r="N13" s="181">
        <v>13</v>
      </c>
      <c r="O13" s="181">
        <v>14</v>
      </c>
      <c r="P13" s="181">
        <v>15</v>
      </c>
      <c r="Q13" s="181">
        <v>16</v>
      </c>
      <c r="R13" s="181">
        <v>17</v>
      </c>
      <c r="S13" s="181">
        <v>18</v>
      </c>
      <c r="T13" s="181">
        <v>19</v>
      </c>
      <c r="U13" s="181">
        <v>20</v>
      </c>
      <c r="V13" s="181">
        <v>21</v>
      </c>
      <c r="W13" s="181">
        <v>22</v>
      </c>
      <c r="X13" s="181">
        <v>23</v>
      </c>
      <c r="Y13" s="181">
        <v>24</v>
      </c>
      <c r="Z13" s="181">
        <v>25</v>
      </c>
      <c r="AA13" s="181">
        <v>26</v>
      </c>
      <c r="AB13" s="181">
        <v>27</v>
      </c>
      <c r="AC13" s="181">
        <v>28</v>
      </c>
      <c r="AD13" s="181">
        <v>29</v>
      </c>
      <c r="AE13" s="181">
        <v>30</v>
      </c>
      <c r="AF13" s="181">
        <v>31</v>
      </c>
      <c r="AG13" s="181"/>
    </row>
    <row r="14" spans="1:35" ht="13.5">
      <c r="A14" s="339" t="s">
        <v>252</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181">
        <f>SUM(B14:AF14)</f>
        <v>0</v>
      </c>
      <c r="AH14" s="189">
        <f>31-AI14</f>
        <v>0</v>
      </c>
      <c r="AI14" s="189">
        <f>COUNTBLANK(B14:AF14)</f>
        <v>31</v>
      </c>
    </row>
    <row r="15" spans="1:33" ht="13.5">
      <c r="A15" s="181" t="s">
        <v>63</v>
      </c>
      <c r="B15" s="181">
        <v>1</v>
      </c>
      <c r="C15" s="181">
        <v>2</v>
      </c>
      <c r="D15" s="181">
        <v>3</v>
      </c>
      <c r="E15" s="181">
        <v>4</v>
      </c>
      <c r="F15" s="181">
        <v>5</v>
      </c>
      <c r="G15" s="181">
        <v>6</v>
      </c>
      <c r="H15" s="181">
        <v>7</v>
      </c>
      <c r="I15" s="181">
        <v>8</v>
      </c>
      <c r="J15" s="181">
        <v>9</v>
      </c>
      <c r="K15" s="181">
        <v>10</v>
      </c>
      <c r="L15" s="181">
        <v>11</v>
      </c>
      <c r="M15" s="181">
        <v>12</v>
      </c>
      <c r="N15" s="181">
        <v>13</v>
      </c>
      <c r="O15" s="181">
        <v>14</v>
      </c>
      <c r="P15" s="181">
        <v>15</v>
      </c>
      <c r="Q15" s="181">
        <v>16</v>
      </c>
      <c r="R15" s="181">
        <v>17</v>
      </c>
      <c r="S15" s="181">
        <v>18</v>
      </c>
      <c r="T15" s="181">
        <v>19</v>
      </c>
      <c r="U15" s="181">
        <v>20</v>
      </c>
      <c r="V15" s="181">
        <v>21</v>
      </c>
      <c r="W15" s="181">
        <v>22</v>
      </c>
      <c r="X15" s="181">
        <v>23</v>
      </c>
      <c r="Y15" s="181">
        <v>24</v>
      </c>
      <c r="Z15" s="181">
        <v>25</v>
      </c>
      <c r="AA15" s="181">
        <v>26</v>
      </c>
      <c r="AB15" s="181">
        <v>27</v>
      </c>
      <c r="AC15" s="181">
        <v>28</v>
      </c>
      <c r="AD15" s="181">
        <v>29</v>
      </c>
      <c r="AE15" s="181">
        <v>30</v>
      </c>
      <c r="AF15" s="181">
        <v>31</v>
      </c>
      <c r="AG15" s="181"/>
    </row>
    <row r="16" spans="1:35" ht="13.5">
      <c r="A16" s="339" t="s">
        <v>252</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181">
        <f>SUM(B16:AF16)</f>
        <v>0</v>
      </c>
      <c r="AH16" s="189">
        <f>31-AI16</f>
        <v>0</v>
      </c>
      <c r="AI16" s="189">
        <f>COUNTBLANK(B16:AF16)</f>
        <v>31</v>
      </c>
    </row>
    <row r="17" spans="1:33" ht="13.5">
      <c r="A17" s="181" t="s">
        <v>64</v>
      </c>
      <c r="B17" s="181">
        <v>1</v>
      </c>
      <c r="C17" s="181">
        <v>2</v>
      </c>
      <c r="D17" s="181">
        <v>3</v>
      </c>
      <c r="E17" s="181">
        <v>4</v>
      </c>
      <c r="F17" s="181">
        <v>5</v>
      </c>
      <c r="G17" s="181">
        <v>6</v>
      </c>
      <c r="H17" s="181">
        <v>7</v>
      </c>
      <c r="I17" s="181">
        <v>8</v>
      </c>
      <c r="J17" s="181">
        <v>9</v>
      </c>
      <c r="K17" s="181">
        <v>10</v>
      </c>
      <c r="L17" s="181">
        <v>11</v>
      </c>
      <c r="M17" s="181">
        <v>12</v>
      </c>
      <c r="N17" s="181">
        <v>13</v>
      </c>
      <c r="O17" s="181">
        <v>14</v>
      </c>
      <c r="P17" s="181">
        <v>15</v>
      </c>
      <c r="Q17" s="181">
        <v>16</v>
      </c>
      <c r="R17" s="181">
        <v>17</v>
      </c>
      <c r="S17" s="181">
        <v>18</v>
      </c>
      <c r="T17" s="181">
        <v>19</v>
      </c>
      <c r="U17" s="181">
        <v>20</v>
      </c>
      <c r="V17" s="181">
        <v>21</v>
      </c>
      <c r="W17" s="181">
        <v>22</v>
      </c>
      <c r="X17" s="181">
        <v>23</v>
      </c>
      <c r="Y17" s="181">
        <v>24</v>
      </c>
      <c r="Z17" s="181">
        <v>25</v>
      </c>
      <c r="AA17" s="181">
        <v>26</v>
      </c>
      <c r="AB17" s="181">
        <v>27</v>
      </c>
      <c r="AC17" s="181">
        <v>28</v>
      </c>
      <c r="AD17" s="181">
        <v>29</v>
      </c>
      <c r="AE17" s="181">
        <v>30</v>
      </c>
      <c r="AF17" s="182"/>
      <c r="AG17" s="181"/>
    </row>
    <row r="18" spans="1:35" ht="13.5">
      <c r="A18" s="339" t="s">
        <v>252</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182"/>
      <c r="AG18" s="181">
        <f>SUM(B18:AF18)</f>
        <v>0</v>
      </c>
      <c r="AH18" s="189">
        <f>31-AI18</f>
        <v>0</v>
      </c>
      <c r="AI18" s="189">
        <f>COUNTBLANK(B18:AF18)</f>
        <v>31</v>
      </c>
    </row>
    <row r="19" spans="1:33" ht="13.5">
      <c r="A19" s="181" t="s">
        <v>65</v>
      </c>
      <c r="B19" s="181">
        <v>1</v>
      </c>
      <c r="C19" s="181">
        <v>2</v>
      </c>
      <c r="D19" s="181">
        <v>3</v>
      </c>
      <c r="E19" s="181">
        <v>4</v>
      </c>
      <c r="F19" s="181">
        <v>5</v>
      </c>
      <c r="G19" s="181">
        <v>6</v>
      </c>
      <c r="H19" s="181">
        <v>7</v>
      </c>
      <c r="I19" s="181">
        <v>8</v>
      </c>
      <c r="J19" s="181">
        <v>9</v>
      </c>
      <c r="K19" s="181">
        <v>10</v>
      </c>
      <c r="L19" s="181">
        <v>11</v>
      </c>
      <c r="M19" s="181">
        <v>12</v>
      </c>
      <c r="N19" s="181">
        <v>13</v>
      </c>
      <c r="O19" s="181">
        <v>14</v>
      </c>
      <c r="P19" s="181">
        <v>15</v>
      </c>
      <c r="Q19" s="181">
        <v>16</v>
      </c>
      <c r="R19" s="181">
        <v>17</v>
      </c>
      <c r="S19" s="181">
        <v>18</v>
      </c>
      <c r="T19" s="181">
        <v>19</v>
      </c>
      <c r="U19" s="181">
        <v>20</v>
      </c>
      <c r="V19" s="181">
        <v>21</v>
      </c>
      <c r="W19" s="181">
        <v>22</v>
      </c>
      <c r="X19" s="181">
        <v>23</v>
      </c>
      <c r="Y19" s="181">
        <v>24</v>
      </c>
      <c r="Z19" s="181">
        <v>25</v>
      </c>
      <c r="AA19" s="181">
        <v>26</v>
      </c>
      <c r="AB19" s="181">
        <v>27</v>
      </c>
      <c r="AC19" s="181">
        <v>28</v>
      </c>
      <c r="AD19" s="181">
        <v>29</v>
      </c>
      <c r="AE19" s="181">
        <v>30</v>
      </c>
      <c r="AF19" s="181">
        <v>31</v>
      </c>
      <c r="AG19" s="181"/>
    </row>
    <row r="20" spans="1:35" ht="13.5">
      <c r="A20" s="339" t="s">
        <v>252</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181">
        <f>SUM(B20:AF20)</f>
        <v>0</v>
      </c>
      <c r="AH20" s="189">
        <f>31-AI20</f>
        <v>0</v>
      </c>
      <c r="AI20" s="189">
        <f>COUNTBLANK(B20:AF20)</f>
        <v>31</v>
      </c>
    </row>
    <row r="21" spans="1:33" ht="13.5">
      <c r="A21" s="181" t="s">
        <v>66</v>
      </c>
      <c r="B21" s="181">
        <v>1</v>
      </c>
      <c r="C21" s="181">
        <v>2</v>
      </c>
      <c r="D21" s="181">
        <v>3</v>
      </c>
      <c r="E21" s="181">
        <v>4</v>
      </c>
      <c r="F21" s="181">
        <v>5</v>
      </c>
      <c r="G21" s="181">
        <v>6</v>
      </c>
      <c r="H21" s="181">
        <v>7</v>
      </c>
      <c r="I21" s="181">
        <v>8</v>
      </c>
      <c r="J21" s="181">
        <v>9</v>
      </c>
      <c r="K21" s="181">
        <v>10</v>
      </c>
      <c r="L21" s="181">
        <v>11</v>
      </c>
      <c r="M21" s="181">
        <v>12</v>
      </c>
      <c r="N21" s="181">
        <v>13</v>
      </c>
      <c r="O21" s="181">
        <v>14</v>
      </c>
      <c r="P21" s="181">
        <v>15</v>
      </c>
      <c r="Q21" s="181">
        <v>16</v>
      </c>
      <c r="R21" s="181">
        <v>17</v>
      </c>
      <c r="S21" s="181">
        <v>18</v>
      </c>
      <c r="T21" s="181">
        <v>19</v>
      </c>
      <c r="U21" s="181">
        <v>20</v>
      </c>
      <c r="V21" s="181">
        <v>21</v>
      </c>
      <c r="W21" s="181">
        <v>22</v>
      </c>
      <c r="X21" s="181">
        <v>23</v>
      </c>
      <c r="Y21" s="181">
        <v>24</v>
      </c>
      <c r="Z21" s="181">
        <v>25</v>
      </c>
      <c r="AA21" s="181">
        <v>26</v>
      </c>
      <c r="AB21" s="181">
        <v>27</v>
      </c>
      <c r="AC21" s="181">
        <v>28</v>
      </c>
      <c r="AD21" s="181">
        <v>29</v>
      </c>
      <c r="AE21" s="181">
        <v>30</v>
      </c>
      <c r="AF21" s="182"/>
      <c r="AG21" s="181"/>
    </row>
    <row r="22" spans="1:35" ht="13.5">
      <c r="A22" s="339" t="s">
        <v>252</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182"/>
      <c r="AG22" s="181">
        <f>SUM(B22:AF22)</f>
        <v>0</v>
      </c>
      <c r="AH22" s="189">
        <f>31-AI22</f>
        <v>0</v>
      </c>
      <c r="AI22" s="189">
        <f>COUNTBLANK(B22:AF22)</f>
        <v>31</v>
      </c>
    </row>
    <row r="23" spans="1:33" ht="13.5">
      <c r="A23" s="181" t="s">
        <v>67</v>
      </c>
      <c r="B23" s="181">
        <v>1</v>
      </c>
      <c r="C23" s="181">
        <v>2</v>
      </c>
      <c r="D23" s="181">
        <v>3</v>
      </c>
      <c r="E23" s="181">
        <v>4</v>
      </c>
      <c r="F23" s="181">
        <v>5</v>
      </c>
      <c r="G23" s="181">
        <v>6</v>
      </c>
      <c r="H23" s="181">
        <v>7</v>
      </c>
      <c r="I23" s="181">
        <v>8</v>
      </c>
      <c r="J23" s="181">
        <v>9</v>
      </c>
      <c r="K23" s="181">
        <v>10</v>
      </c>
      <c r="L23" s="181">
        <v>11</v>
      </c>
      <c r="M23" s="181">
        <v>12</v>
      </c>
      <c r="N23" s="181">
        <v>13</v>
      </c>
      <c r="O23" s="181">
        <v>14</v>
      </c>
      <c r="P23" s="181">
        <v>15</v>
      </c>
      <c r="Q23" s="181">
        <v>16</v>
      </c>
      <c r="R23" s="181">
        <v>17</v>
      </c>
      <c r="S23" s="181">
        <v>18</v>
      </c>
      <c r="T23" s="181">
        <v>19</v>
      </c>
      <c r="U23" s="181">
        <v>20</v>
      </c>
      <c r="V23" s="181">
        <v>21</v>
      </c>
      <c r="W23" s="181">
        <v>22</v>
      </c>
      <c r="X23" s="181">
        <v>23</v>
      </c>
      <c r="Y23" s="181">
        <v>24</v>
      </c>
      <c r="Z23" s="181">
        <v>25</v>
      </c>
      <c r="AA23" s="181">
        <v>26</v>
      </c>
      <c r="AB23" s="181">
        <v>27</v>
      </c>
      <c r="AC23" s="181">
        <v>28</v>
      </c>
      <c r="AD23" s="181">
        <v>29</v>
      </c>
      <c r="AE23" s="181">
        <v>30</v>
      </c>
      <c r="AF23" s="181">
        <v>31</v>
      </c>
      <c r="AG23" s="181"/>
    </row>
    <row r="24" spans="1:35" ht="13.5">
      <c r="A24" s="339" t="s">
        <v>252</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181">
        <f>SUM(B24:AF24)</f>
        <v>0</v>
      </c>
      <c r="AH24" s="189">
        <f>31-AI24</f>
        <v>0</v>
      </c>
      <c r="AI24" s="189">
        <f>COUNTBLANK(B24:AF24)</f>
        <v>31</v>
      </c>
    </row>
    <row r="25" spans="1:33" ht="13.5">
      <c r="A25" s="181" t="s">
        <v>69</v>
      </c>
      <c r="B25" s="181">
        <v>1</v>
      </c>
      <c r="C25" s="181">
        <v>2</v>
      </c>
      <c r="D25" s="181">
        <v>3</v>
      </c>
      <c r="E25" s="181">
        <v>4</v>
      </c>
      <c r="F25" s="181">
        <v>5</v>
      </c>
      <c r="G25" s="181">
        <v>6</v>
      </c>
      <c r="H25" s="181">
        <v>7</v>
      </c>
      <c r="I25" s="181">
        <v>8</v>
      </c>
      <c r="J25" s="181">
        <v>9</v>
      </c>
      <c r="K25" s="181">
        <v>10</v>
      </c>
      <c r="L25" s="181">
        <v>11</v>
      </c>
      <c r="M25" s="181">
        <v>12</v>
      </c>
      <c r="N25" s="181">
        <v>13</v>
      </c>
      <c r="O25" s="181">
        <v>14</v>
      </c>
      <c r="P25" s="181">
        <v>15</v>
      </c>
      <c r="Q25" s="181">
        <v>16</v>
      </c>
      <c r="R25" s="181">
        <v>17</v>
      </c>
      <c r="S25" s="181">
        <v>18</v>
      </c>
      <c r="T25" s="181">
        <v>19</v>
      </c>
      <c r="U25" s="181">
        <v>20</v>
      </c>
      <c r="V25" s="181">
        <v>21</v>
      </c>
      <c r="W25" s="181">
        <v>22</v>
      </c>
      <c r="X25" s="181">
        <v>23</v>
      </c>
      <c r="Y25" s="181">
        <v>24</v>
      </c>
      <c r="Z25" s="181">
        <v>25</v>
      </c>
      <c r="AA25" s="181">
        <v>26</v>
      </c>
      <c r="AB25" s="181">
        <v>27</v>
      </c>
      <c r="AC25" s="181">
        <v>28</v>
      </c>
      <c r="AD25" s="181">
        <v>29</v>
      </c>
      <c r="AE25" s="181">
        <v>30</v>
      </c>
      <c r="AF25" s="181">
        <v>31</v>
      </c>
      <c r="AG25" s="181"/>
    </row>
    <row r="26" spans="1:35" ht="13.5">
      <c r="A26" s="339" t="s">
        <v>252</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181">
        <f>SUM(B26:AF26)</f>
        <v>0</v>
      </c>
      <c r="AH26" s="189">
        <f>31-AI26</f>
        <v>0</v>
      </c>
      <c r="AI26" s="189">
        <f>COUNTBLANK(B26:AF26)</f>
        <v>31</v>
      </c>
    </row>
    <row r="27" spans="1:33" ht="13.5">
      <c r="A27" s="181" t="s">
        <v>68</v>
      </c>
      <c r="B27" s="181">
        <v>1</v>
      </c>
      <c r="C27" s="181">
        <v>2</v>
      </c>
      <c r="D27" s="181">
        <v>3</v>
      </c>
      <c r="E27" s="181">
        <v>4</v>
      </c>
      <c r="F27" s="181">
        <v>5</v>
      </c>
      <c r="G27" s="181">
        <v>6</v>
      </c>
      <c r="H27" s="181">
        <v>7</v>
      </c>
      <c r="I27" s="181">
        <v>8</v>
      </c>
      <c r="J27" s="181">
        <v>9</v>
      </c>
      <c r="K27" s="181">
        <v>10</v>
      </c>
      <c r="L27" s="181">
        <v>11</v>
      </c>
      <c r="M27" s="181">
        <v>12</v>
      </c>
      <c r="N27" s="181">
        <v>13</v>
      </c>
      <c r="O27" s="181">
        <v>14</v>
      </c>
      <c r="P27" s="181">
        <v>15</v>
      </c>
      <c r="Q27" s="181">
        <v>16</v>
      </c>
      <c r="R27" s="181">
        <v>17</v>
      </c>
      <c r="S27" s="181">
        <v>18</v>
      </c>
      <c r="T27" s="181">
        <v>19</v>
      </c>
      <c r="U27" s="181">
        <v>20</v>
      </c>
      <c r="V27" s="181">
        <v>21</v>
      </c>
      <c r="W27" s="181">
        <v>22</v>
      </c>
      <c r="X27" s="181">
        <v>23</v>
      </c>
      <c r="Y27" s="181">
        <v>24</v>
      </c>
      <c r="Z27" s="181">
        <v>25</v>
      </c>
      <c r="AA27" s="181">
        <v>26</v>
      </c>
      <c r="AB27" s="181">
        <v>27</v>
      </c>
      <c r="AC27" s="181">
        <v>28</v>
      </c>
      <c r="AD27" s="181">
        <v>29</v>
      </c>
      <c r="AE27" s="182">
        <v>30</v>
      </c>
      <c r="AF27" s="182"/>
      <c r="AG27" s="181"/>
    </row>
    <row r="28" spans="1:35" ht="13.5">
      <c r="A28" s="339" t="s">
        <v>252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182"/>
      <c r="AF28" s="182"/>
      <c r="AG28" s="181">
        <f>SUM(B28:AF28)</f>
        <v>0</v>
      </c>
      <c r="AH28" s="189">
        <f>31-AI28</f>
        <v>0</v>
      </c>
      <c r="AI28" s="189">
        <f>COUNTBLANK(B28:AF28)</f>
        <v>31</v>
      </c>
    </row>
    <row r="29" spans="1:33" ht="13.5">
      <c r="A29" s="181" t="s">
        <v>70</v>
      </c>
      <c r="B29" s="181">
        <v>1</v>
      </c>
      <c r="C29" s="181">
        <v>2</v>
      </c>
      <c r="D29" s="181">
        <v>3</v>
      </c>
      <c r="E29" s="181">
        <v>4</v>
      </c>
      <c r="F29" s="181">
        <v>5</v>
      </c>
      <c r="G29" s="181">
        <v>6</v>
      </c>
      <c r="H29" s="181">
        <v>7</v>
      </c>
      <c r="I29" s="181">
        <v>8</v>
      </c>
      <c r="J29" s="181">
        <v>9</v>
      </c>
      <c r="K29" s="181">
        <v>10</v>
      </c>
      <c r="L29" s="181">
        <v>11</v>
      </c>
      <c r="M29" s="181">
        <v>12</v>
      </c>
      <c r="N29" s="181">
        <v>13</v>
      </c>
      <c r="O29" s="181">
        <v>14</v>
      </c>
      <c r="P29" s="181">
        <v>15</v>
      </c>
      <c r="Q29" s="181">
        <v>16</v>
      </c>
      <c r="R29" s="181">
        <v>17</v>
      </c>
      <c r="S29" s="181">
        <v>18</v>
      </c>
      <c r="T29" s="181">
        <v>19</v>
      </c>
      <c r="U29" s="181">
        <v>20</v>
      </c>
      <c r="V29" s="181">
        <v>21</v>
      </c>
      <c r="W29" s="181">
        <v>22</v>
      </c>
      <c r="X29" s="181">
        <v>23</v>
      </c>
      <c r="Y29" s="181">
        <v>24</v>
      </c>
      <c r="Z29" s="181">
        <v>25</v>
      </c>
      <c r="AA29" s="181">
        <v>26</v>
      </c>
      <c r="AB29" s="181">
        <v>27</v>
      </c>
      <c r="AC29" s="181">
        <v>28</v>
      </c>
      <c r="AD29" s="181">
        <v>29</v>
      </c>
      <c r="AE29" s="181">
        <v>30</v>
      </c>
      <c r="AF29" s="181">
        <v>31</v>
      </c>
      <c r="AG29" s="181"/>
    </row>
    <row r="30" spans="1:35" ht="13.5">
      <c r="A30" s="339" t="s">
        <v>252</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181">
        <f>SUM(B30:AF30)</f>
        <v>0</v>
      </c>
      <c r="AH30" s="189">
        <f>31-AI30</f>
        <v>0</v>
      </c>
      <c r="AI30" s="189">
        <f>COUNTBLANK(B30:AF30)</f>
        <v>31</v>
      </c>
    </row>
    <row r="31" spans="33:34" ht="13.5">
      <c r="AG31">
        <f>SUM(AG8:AG30)</f>
        <v>0</v>
      </c>
      <c r="AH31" s="189">
        <f>SUM(AH8:AH30)</f>
        <v>0</v>
      </c>
    </row>
    <row r="32" spans="1:5" ht="13.5">
      <c r="A32" t="s">
        <v>268</v>
      </c>
      <c r="B32">
        <f>IF(C3="","",IF(OR(E3=1,E3=2,E3=3),C3-1,C3))</f>
      </c>
      <c r="C32" t="s">
        <v>51</v>
      </c>
      <c r="E32" t="s">
        <v>57</v>
      </c>
    </row>
    <row r="33" spans="1:33" ht="13.5">
      <c r="A33" s="181" t="s">
        <v>71</v>
      </c>
      <c r="B33" s="181">
        <v>1</v>
      </c>
      <c r="C33" s="181">
        <v>2</v>
      </c>
      <c r="D33" s="181">
        <v>3</v>
      </c>
      <c r="E33" s="181">
        <v>4</v>
      </c>
      <c r="F33" s="181">
        <v>5</v>
      </c>
      <c r="G33" s="181">
        <v>6</v>
      </c>
      <c r="H33" s="181">
        <v>7</v>
      </c>
      <c r="I33" s="181">
        <v>8</v>
      </c>
      <c r="J33" s="181">
        <v>9</v>
      </c>
      <c r="K33" s="181">
        <v>10</v>
      </c>
      <c r="L33" s="181">
        <v>11</v>
      </c>
      <c r="M33" s="181">
        <v>12</v>
      </c>
      <c r="N33" s="181">
        <v>13</v>
      </c>
      <c r="O33" s="181">
        <v>14</v>
      </c>
      <c r="P33" s="181">
        <v>15</v>
      </c>
      <c r="Q33" s="181">
        <v>16</v>
      </c>
      <c r="R33" s="181">
        <v>17</v>
      </c>
      <c r="S33" s="181">
        <v>18</v>
      </c>
      <c r="T33" s="181">
        <v>19</v>
      </c>
      <c r="U33" s="181">
        <v>20</v>
      </c>
      <c r="V33" s="181">
        <v>21</v>
      </c>
      <c r="W33" s="181">
        <v>22</v>
      </c>
      <c r="X33" s="181">
        <v>23</v>
      </c>
      <c r="Y33" s="181">
        <v>24</v>
      </c>
      <c r="Z33" s="181">
        <v>25</v>
      </c>
      <c r="AA33" s="181">
        <v>26</v>
      </c>
      <c r="AB33" s="181">
        <v>27</v>
      </c>
      <c r="AC33" s="181">
        <v>28</v>
      </c>
      <c r="AD33" s="181">
        <v>29</v>
      </c>
      <c r="AE33" s="181">
        <v>30</v>
      </c>
      <c r="AF33" s="182"/>
      <c r="AG33" s="181" t="s">
        <v>52</v>
      </c>
    </row>
    <row r="34" spans="1:38" ht="13.5">
      <c r="A34" s="339" t="s">
        <v>252</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182"/>
      <c r="AG34" s="181">
        <f>SUM(B34:AF34)</f>
        <v>0</v>
      </c>
      <c r="AH34" s="189">
        <f>31-AI34</f>
        <v>0</v>
      </c>
      <c r="AI34" s="189">
        <f>COUNTBLANK(B34:AF34)</f>
        <v>31</v>
      </c>
      <c r="AJ34" s="189">
        <v>4</v>
      </c>
      <c r="AK34" s="189">
        <f>IF(ISERROR((AG8+AG10+AG12+AG14+AG16+AG18+AG22+AG24+AG26+AG28+AG30+AG32)/(AH8+AH10+AH12+AH14+AH16+AH18+AH22+AH24+AH26+AH28+AH30+AH32)),"",ROUNDUP((AG8+AG10+AG12+AG14+AG16+AG18+AG22+AG24+AG26+AG28+AG30+AG32)/(AH8+AH10+AH12+AH14+AH16+AH18+AH22+AH24+AH26+AH28+AH30+AH32),1))</f>
      </c>
      <c r="AL34" s="189">
        <f>IF(ISERROR((AG30+AG28+AG26+AG24+AG22+AG20)/(AH30+AH28+AH26+AH24+AH22+AH20)),"",ROUNDUP((AG30+AG28+AG26+AG24+AG22+AG20)/(AH30+AH28+AH26+AH24+AH22+AH20),1))</f>
      </c>
    </row>
    <row r="35" spans="1:33" ht="13.5">
      <c r="A35" s="181" t="s">
        <v>60</v>
      </c>
      <c r="B35" s="181">
        <v>1</v>
      </c>
      <c r="C35" s="181">
        <v>2</v>
      </c>
      <c r="D35" s="181">
        <v>3</v>
      </c>
      <c r="E35" s="181">
        <v>4</v>
      </c>
      <c r="F35" s="181">
        <v>5</v>
      </c>
      <c r="G35" s="181">
        <v>6</v>
      </c>
      <c r="H35" s="181">
        <v>7</v>
      </c>
      <c r="I35" s="181">
        <v>8</v>
      </c>
      <c r="J35" s="181">
        <v>9</v>
      </c>
      <c r="K35" s="181">
        <v>10</v>
      </c>
      <c r="L35" s="181">
        <v>11</v>
      </c>
      <c r="M35" s="181">
        <v>12</v>
      </c>
      <c r="N35" s="181">
        <v>13</v>
      </c>
      <c r="O35" s="181">
        <v>14</v>
      </c>
      <c r="P35" s="181">
        <v>15</v>
      </c>
      <c r="Q35" s="181">
        <v>16</v>
      </c>
      <c r="R35" s="181">
        <v>17</v>
      </c>
      <c r="S35" s="181">
        <v>18</v>
      </c>
      <c r="T35" s="181">
        <v>19</v>
      </c>
      <c r="U35" s="181">
        <v>20</v>
      </c>
      <c r="V35" s="181">
        <v>21</v>
      </c>
      <c r="W35" s="181">
        <v>22</v>
      </c>
      <c r="X35" s="181">
        <v>23</v>
      </c>
      <c r="Y35" s="181">
        <v>24</v>
      </c>
      <c r="Z35" s="181">
        <v>25</v>
      </c>
      <c r="AA35" s="181">
        <v>26</v>
      </c>
      <c r="AB35" s="181">
        <v>27</v>
      </c>
      <c r="AC35" s="181">
        <v>28</v>
      </c>
      <c r="AD35" s="181">
        <v>29</v>
      </c>
      <c r="AE35" s="181">
        <v>30</v>
      </c>
      <c r="AF35" s="181">
        <v>31</v>
      </c>
      <c r="AG35" s="181"/>
    </row>
    <row r="36" spans="1:38" ht="13.5">
      <c r="A36" s="339" t="s">
        <v>252</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181">
        <f>SUM(B36:AF36)</f>
        <v>0</v>
      </c>
      <c r="AH36" s="189">
        <f>31-AI36</f>
        <v>0</v>
      </c>
      <c r="AI36" s="189">
        <f>COUNTBLANK(B36:AF36)</f>
        <v>31</v>
      </c>
      <c r="AJ36" s="189">
        <v>5</v>
      </c>
      <c r="AK36" s="189">
        <f>IF(ISERROR((AG10+AG12+AG14+AG16+AG18+AG20+AG24+AG26+AG28+AG30+AG32+AG34)/(AH10+AH12+AH14+AH16+AH18+AH20+AH24+AH26+AH28+AH30+AH32+AH34)),"",ROUNDUP((AG10+AG12+AG14+AG16+AG18+AG20+AG24+AG26+AG28+AG30+AG32+AG34)/(AH10+AH12+AH14+AH16+AH18+AH20+AH24+AH26+AH28+AH30+AH32+AH34),1))</f>
      </c>
      <c r="AL36" s="189">
        <f>IF(ISERROR((AG34+AG30+AG28+AG26+AG24+AG22)/(AH34+AH30+AH28+AH26+AH24+AH22)),"",ROUNDUP((AG34+AG30+AG28+AG26+AG24+AG22)/(AH34+AH30+AH28+AH26+AH24+AH22),1))</f>
      </c>
    </row>
    <row r="37" spans="1:33" ht="13.5">
      <c r="A37" s="181" t="s">
        <v>72</v>
      </c>
      <c r="B37" s="181">
        <v>1</v>
      </c>
      <c r="C37" s="181">
        <v>2</v>
      </c>
      <c r="D37" s="181">
        <v>3</v>
      </c>
      <c r="E37" s="181">
        <v>4</v>
      </c>
      <c r="F37" s="181">
        <v>5</v>
      </c>
      <c r="G37" s="181">
        <v>6</v>
      </c>
      <c r="H37" s="181">
        <v>7</v>
      </c>
      <c r="I37" s="181">
        <v>8</v>
      </c>
      <c r="J37" s="181">
        <v>9</v>
      </c>
      <c r="K37" s="181">
        <v>10</v>
      </c>
      <c r="L37" s="181">
        <v>11</v>
      </c>
      <c r="M37" s="181">
        <v>12</v>
      </c>
      <c r="N37" s="181">
        <v>13</v>
      </c>
      <c r="O37" s="181">
        <v>14</v>
      </c>
      <c r="P37" s="181">
        <v>15</v>
      </c>
      <c r="Q37" s="181">
        <v>16</v>
      </c>
      <c r="R37" s="181">
        <v>17</v>
      </c>
      <c r="S37" s="181">
        <v>18</v>
      </c>
      <c r="T37" s="181">
        <v>19</v>
      </c>
      <c r="U37" s="181">
        <v>20</v>
      </c>
      <c r="V37" s="181">
        <v>21</v>
      </c>
      <c r="W37" s="181">
        <v>22</v>
      </c>
      <c r="X37" s="181">
        <v>23</v>
      </c>
      <c r="Y37" s="181">
        <v>24</v>
      </c>
      <c r="Z37" s="181">
        <v>25</v>
      </c>
      <c r="AA37" s="181">
        <v>26</v>
      </c>
      <c r="AB37" s="181">
        <v>27</v>
      </c>
      <c r="AC37" s="181">
        <v>28</v>
      </c>
      <c r="AD37" s="181">
        <v>29</v>
      </c>
      <c r="AE37" s="181">
        <v>30</v>
      </c>
      <c r="AF37" s="182"/>
      <c r="AG37" s="181"/>
    </row>
    <row r="38" spans="1:38" ht="13.5">
      <c r="A38" s="339" t="s">
        <v>252</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182"/>
      <c r="AG38" s="181">
        <f>SUM(B38:AF38)</f>
        <v>0</v>
      </c>
      <c r="AH38" s="189">
        <f>31-AI38</f>
        <v>0</v>
      </c>
      <c r="AI38" s="189">
        <f>COUNTBLANK(B38:AF38)</f>
        <v>31</v>
      </c>
      <c r="AJ38" s="189">
        <v>6</v>
      </c>
      <c r="AK38" s="189">
        <f>IF(ISERROR((AG12+AG14+AG16+AG18+AG20+AG22+AG26+AG28+AG30+AG32+AG34+AG36)/(AH12+AH14+AH16+AH18+AH20+AH22+AH26+AH28+AH30+AH32+AH34+AH36)),"",ROUNDUP((AG12+AG14+AG16+AG18+AG20+AG22+AG26+AG28+AG30+AG32+AG34+AG36)/(AH12+AH14+AH16+AH18+AH20+AH22+AH26+AH28+AH30+AH32+AH34+AH36),1))</f>
      </c>
      <c r="AL38" s="189">
        <f>IF(ISERROR((AG36+AG34+AG30+AG28+AG26+AG24)/(AH36+AH34+AH30+AH28+AH26+AH24)),"",ROUNDUP((AG36+AG34+AG30+AG28+AG26+AG24)/(AH36+AH34+AH30+AH28+AH26+AH24),1))</f>
      </c>
    </row>
    <row r="39" spans="1:33" ht="13.5">
      <c r="A39" s="181" t="s">
        <v>73</v>
      </c>
      <c r="B39" s="181">
        <v>1</v>
      </c>
      <c r="C39" s="181">
        <v>2</v>
      </c>
      <c r="D39" s="181">
        <v>3</v>
      </c>
      <c r="E39" s="181">
        <v>4</v>
      </c>
      <c r="F39" s="181">
        <v>5</v>
      </c>
      <c r="G39" s="181">
        <v>6</v>
      </c>
      <c r="H39" s="181">
        <v>7</v>
      </c>
      <c r="I39" s="181">
        <v>8</v>
      </c>
      <c r="J39" s="181">
        <v>9</v>
      </c>
      <c r="K39" s="181">
        <v>10</v>
      </c>
      <c r="L39" s="181">
        <v>11</v>
      </c>
      <c r="M39" s="181">
        <v>12</v>
      </c>
      <c r="N39" s="181">
        <v>13</v>
      </c>
      <c r="O39" s="181">
        <v>14</v>
      </c>
      <c r="P39" s="181">
        <v>15</v>
      </c>
      <c r="Q39" s="181">
        <v>16</v>
      </c>
      <c r="R39" s="181">
        <v>17</v>
      </c>
      <c r="S39" s="181">
        <v>18</v>
      </c>
      <c r="T39" s="181">
        <v>19</v>
      </c>
      <c r="U39" s="181">
        <v>20</v>
      </c>
      <c r="V39" s="181">
        <v>21</v>
      </c>
      <c r="W39" s="181">
        <v>22</v>
      </c>
      <c r="X39" s="181">
        <v>23</v>
      </c>
      <c r="Y39" s="181">
        <v>24</v>
      </c>
      <c r="Z39" s="181">
        <v>25</v>
      </c>
      <c r="AA39" s="181">
        <v>26</v>
      </c>
      <c r="AB39" s="181">
        <v>27</v>
      </c>
      <c r="AC39" s="181">
        <v>28</v>
      </c>
      <c r="AD39" s="181">
        <v>29</v>
      </c>
      <c r="AE39" s="181">
        <v>30</v>
      </c>
      <c r="AF39" s="181">
        <v>31</v>
      </c>
      <c r="AG39" s="181"/>
    </row>
    <row r="40" spans="1:38" ht="13.5">
      <c r="A40" s="339" t="s">
        <v>252</v>
      </c>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181">
        <f>SUM(B40:AF40)</f>
        <v>0</v>
      </c>
      <c r="AH40" s="189">
        <f>31-AI40</f>
        <v>0</v>
      </c>
      <c r="AI40" s="189">
        <f>COUNTBLANK(B40:AF40)</f>
        <v>31</v>
      </c>
      <c r="AJ40" s="189">
        <v>7</v>
      </c>
      <c r="AK40" s="189">
        <f>IF(ISERROR((AG14+AG16+AG18+AG20+AG22+AG24+AG28+AG30+AG32+AG34+AG36+AG38)/(AH14+AH16+AH18+AH20+AH22+AH24+AH28+AH30+AH32+AH34+AH36+AH38)),"",ROUNDUP((AG14+AG16+AG18+AG20+AG22+AG24+AG28+AG30+AG32+AG34+AG36+AG38)/(AH14+AH16+AH18+AH20+AH22+AH24+AH28+AH30+AH32+AH34+AH36+AH38),1))</f>
      </c>
      <c r="AL40" s="189">
        <f>IF(ISERROR((AG38+AG36+AG34+AG30+AG28+AG26)/(AH38+AH36+AH34+AH30+AH28+AH26)),"",ROUNDUP((AG38+AG36+AG34+AG30+AG28+AG26)/(AH38+AH36+AH34+AH30+AH28+AH26),1))</f>
      </c>
    </row>
    <row r="41" spans="1:33" ht="13.5">
      <c r="A41" s="181" t="s">
        <v>74</v>
      </c>
      <c r="B41" s="181">
        <v>1</v>
      </c>
      <c r="C41" s="181">
        <v>2</v>
      </c>
      <c r="D41" s="181">
        <v>3</v>
      </c>
      <c r="E41" s="181">
        <v>4</v>
      </c>
      <c r="F41" s="181">
        <v>5</v>
      </c>
      <c r="G41" s="181">
        <v>6</v>
      </c>
      <c r="H41" s="181">
        <v>7</v>
      </c>
      <c r="I41" s="181">
        <v>8</v>
      </c>
      <c r="J41" s="181">
        <v>9</v>
      </c>
      <c r="K41" s="181">
        <v>10</v>
      </c>
      <c r="L41" s="181">
        <v>11</v>
      </c>
      <c r="M41" s="181">
        <v>12</v>
      </c>
      <c r="N41" s="181">
        <v>13</v>
      </c>
      <c r="O41" s="181">
        <v>14</v>
      </c>
      <c r="P41" s="181">
        <v>15</v>
      </c>
      <c r="Q41" s="181">
        <v>16</v>
      </c>
      <c r="R41" s="181">
        <v>17</v>
      </c>
      <c r="S41" s="181">
        <v>18</v>
      </c>
      <c r="T41" s="181">
        <v>19</v>
      </c>
      <c r="U41" s="181">
        <v>20</v>
      </c>
      <c r="V41" s="181">
        <v>21</v>
      </c>
      <c r="W41" s="181">
        <v>22</v>
      </c>
      <c r="X41" s="181">
        <v>23</v>
      </c>
      <c r="Y41" s="181">
        <v>24</v>
      </c>
      <c r="Z41" s="181">
        <v>25</v>
      </c>
      <c r="AA41" s="181">
        <v>26</v>
      </c>
      <c r="AB41" s="181">
        <v>27</v>
      </c>
      <c r="AC41" s="181">
        <v>28</v>
      </c>
      <c r="AD41" s="181">
        <v>29</v>
      </c>
      <c r="AE41" s="181">
        <v>30</v>
      </c>
      <c r="AF41" s="181">
        <v>31</v>
      </c>
      <c r="AG41" s="181"/>
    </row>
    <row r="42" spans="1:38" ht="13.5">
      <c r="A42" s="339" t="s">
        <v>252</v>
      </c>
      <c r="B42" s="180"/>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81">
        <f>SUM(B42:AF42)</f>
        <v>0</v>
      </c>
      <c r="AH42" s="189">
        <f>31-AI42</f>
        <v>0</v>
      </c>
      <c r="AI42" s="189">
        <f>COUNTBLANK(B42:AF42)</f>
        <v>31</v>
      </c>
      <c r="AJ42" s="189">
        <v>8</v>
      </c>
      <c r="AK42" s="189">
        <f>IF(ISERROR((AG16+AG18+AG20+AG22+AG24+AG26+AG30+AG32+AG34+AG36+AG38+AG40)/(AH16+AH18+AH20+AH22+AH24+AH26+AH30+AH32+AH34+AH36+AH38+AH40)),"",ROUNDUP((AG16+AG18+AG20+AG22+AG24+AG26+AG30+AG32+AG34+AG36+AG38+AG40)/(AH16+AH18+AH20+AH22+AH24+AH26+AH30+AH32+AH34+AH36+AH38+AH40),1))</f>
      </c>
      <c r="AL42" s="189">
        <f>IF(ISERROR((AG40+AG38+AG36+AG34+AG30+AG28)/(AH40+AH38+AH36+AH34+AH30+AH28)),"",ROUNDUP((AG40+AG38+AG36+AG34+AG30+AG28)/(AH40+AH38+AH36+AH34+AH30+AH28),1))</f>
      </c>
    </row>
    <row r="43" spans="1:33" ht="13.5">
      <c r="A43" s="181" t="s">
        <v>75</v>
      </c>
      <c r="B43" s="181">
        <v>1</v>
      </c>
      <c r="C43" s="181">
        <v>2</v>
      </c>
      <c r="D43" s="181">
        <v>3</v>
      </c>
      <c r="E43" s="181">
        <v>4</v>
      </c>
      <c r="F43" s="181">
        <v>5</v>
      </c>
      <c r="G43" s="181">
        <v>6</v>
      </c>
      <c r="H43" s="181">
        <v>7</v>
      </c>
      <c r="I43" s="181">
        <v>8</v>
      </c>
      <c r="J43" s="181">
        <v>9</v>
      </c>
      <c r="K43" s="181">
        <v>10</v>
      </c>
      <c r="L43" s="181">
        <v>11</v>
      </c>
      <c r="M43" s="181">
        <v>12</v>
      </c>
      <c r="N43" s="181">
        <v>13</v>
      </c>
      <c r="O43" s="181">
        <v>14</v>
      </c>
      <c r="P43" s="181">
        <v>15</v>
      </c>
      <c r="Q43" s="181">
        <v>16</v>
      </c>
      <c r="R43" s="181">
        <v>17</v>
      </c>
      <c r="S43" s="181">
        <v>18</v>
      </c>
      <c r="T43" s="181">
        <v>19</v>
      </c>
      <c r="U43" s="181">
        <v>20</v>
      </c>
      <c r="V43" s="181">
        <v>21</v>
      </c>
      <c r="W43" s="181">
        <v>22</v>
      </c>
      <c r="X43" s="181">
        <v>23</v>
      </c>
      <c r="Y43" s="181">
        <v>24</v>
      </c>
      <c r="Z43" s="181">
        <v>25</v>
      </c>
      <c r="AA43" s="181">
        <v>26</v>
      </c>
      <c r="AB43" s="181">
        <v>27</v>
      </c>
      <c r="AC43" s="181">
        <v>28</v>
      </c>
      <c r="AD43" s="181">
        <v>29</v>
      </c>
      <c r="AE43" s="181">
        <v>30</v>
      </c>
      <c r="AF43" s="182"/>
      <c r="AG43" s="181"/>
    </row>
    <row r="44" spans="1:38" ht="13.5">
      <c r="A44" s="339" t="s">
        <v>252</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182"/>
      <c r="AG44" s="181">
        <f>SUM(B44:AF44)</f>
        <v>0</v>
      </c>
      <c r="AH44" s="189">
        <f>31-AI44</f>
        <v>0</v>
      </c>
      <c r="AI44" s="189">
        <f>COUNTBLANK(B44:AF44)</f>
        <v>31</v>
      </c>
      <c r="AJ44" s="189">
        <v>9</v>
      </c>
      <c r="AK44" s="189">
        <f>IF(ISERROR((AG18+AG20+AG22+AG24+AG26+AG28+AG32+AG34+AG36+AG38+AG40+AG42)/(AH18+AH20+AH22+AH24+AH26+AH28+AH32+AH34+AH36+AH38+AH40+AH42)),"",ROUNDUP((AG18+AG20+AG22+AG24+AG26+AG28+AG32+AG34+AG36+AG38+AG40+AG42)/(AH18+AH20+AH22+AH24+AH26+AH28+AH32+AH34+AH36+AH38+AH40+AH42),1))</f>
      </c>
      <c r="AL44" s="189">
        <f>IF(ISERROR((AG42+AG40+AG38+AG36+AG34+AG30)/(AH42+AH40+AH38+AH36+AH34+AH30)),"",ROUNDUP((AG42+AG40+AG38+AG36+AG34+AG30)/(AH42+AH40+AH38+AH36+AH34+AH30),1))</f>
      </c>
    </row>
    <row r="45" spans="1:33" ht="13.5">
      <c r="A45" s="181" t="s">
        <v>65</v>
      </c>
      <c r="B45" s="181">
        <v>1</v>
      </c>
      <c r="C45" s="181">
        <v>2</v>
      </c>
      <c r="D45" s="181">
        <v>3</v>
      </c>
      <c r="E45" s="181">
        <v>4</v>
      </c>
      <c r="F45" s="181">
        <v>5</v>
      </c>
      <c r="G45" s="181">
        <v>6</v>
      </c>
      <c r="H45" s="181">
        <v>7</v>
      </c>
      <c r="I45" s="181">
        <v>8</v>
      </c>
      <c r="J45" s="181">
        <v>9</v>
      </c>
      <c r="K45" s="181">
        <v>10</v>
      </c>
      <c r="L45" s="181">
        <v>11</v>
      </c>
      <c r="M45" s="181">
        <v>12</v>
      </c>
      <c r="N45" s="181">
        <v>13</v>
      </c>
      <c r="O45" s="181">
        <v>14</v>
      </c>
      <c r="P45" s="181">
        <v>15</v>
      </c>
      <c r="Q45" s="181">
        <v>16</v>
      </c>
      <c r="R45" s="181">
        <v>17</v>
      </c>
      <c r="S45" s="181">
        <v>18</v>
      </c>
      <c r="T45" s="181">
        <v>19</v>
      </c>
      <c r="U45" s="181">
        <v>20</v>
      </c>
      <c r="V45" s="181">
        <v>21</v>
      </c>
      <c r="W45" s="181">
        <v>22</v>
      </c>
      <c r="X45" s="181">
        <v>23</v>
      </c>
      <c r="Y45" s="181">
        <v>24</v>
      </c>
      <c r="Z45" s="181">
        <v>25</v>
      </c>
      <c r="AA45" s="181">
        <v>26</v>
      </c>
      <c r="AB45" s="181">
        <v>27</v>
      </c>
      <c r="AC45" s="181">
        <v>28</v>
      </c>
      <c r="AD45" s="181">
        <v>29</v>
      </c>
      <c r="AE45" s="181">
        <v>30</v>
      </c>
      <c r="AF45" s="181">
        <v>31</v>
      </c>
      <c r="AG45" s="181"/>
    </row>
    <row r="46" spans="1:38" ht="13.5">
      <c r="A46" s="339" t="s">
        <v>252</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181">
        <f>SUM(B46:AF46)</f>
        <v>0</v>
      </c>
      <c r="AH46" s="189">
        <f>31-AI46</f>
        <v>0</v>
      </c>
      <c r="AI46" s="189">
        <f>COUNTBLANK(B46:AF46)</f>
        <v>31</v>
      </c>
      <c r="AJ46" s="189">
        <v>10</v>
      </c>
      <c r="AK46" s="189">
        <f>IF(ISERROR((AG20+AG22+AG24+AG26+AG28+AG30+AG34+AG36+AG38+AG40+AG42+AG44)/(AH20+AH22+AH24+AH26+AH28+AH30+AH34+AH36+AH38+AH40+AH42+AH44)),"",ROUNDUP((AG20+AG22+AG24+AG26+AG28+AG30+AG34+AG36+AG38+AG40+AG42+AG44)/(AH20+AH22+AH24+AH26+AH28+AH30+AH34+AH36+AH38+AH40+AH42+AH44),1))</f>
      </c>
      <c r="AL46" s="189">
        <f>IF(ISERROR((AG44+AG42+AG40+AG38+AG36+AG34)/(AH44+AH42+AH40+AH38+AH36+AH34)),"",ROUNDUP((AG44+AG42+AG40+AG38+AG36+AG34)/(AH44+AH42+AH40+AH38+AH36+AH34),1))</f>
      </c>
    </row>
    <row r="47" spans="1:33" ht="13.5">
      <c r="A47" s="181" t="s">
        <v>66</v>
      </c>
      <c r="B47" s="181">
        <v>1</v>
      </c>
      <c r="C47" s="181">
        <v>2</v>
      </c>
      <c r="D47" s="181">
        <v>3</v>
      </c>
      <c r="E47" s="181">
        <v>4</v>
      </c>
      <c r="F47" s="181">
        <v>5</v>
      </c>
      <c r="G47" s="181">
        <v>6</v>
      </c>
      <c r="H47" s="181">
        <v>7</v>
      </c>
      <c r="I47" s="181">
        <v>8</v>
      </c>
      <c r="J47" s="181">
        <v>9</v>
      </c>
      <c r="K47" s="181">
        <v>10</v>
      </c>
      <c r="L47" s="181">
        <v>11</v>
      </c>
      <c r="M47" s="181">
        <v>12</v>
      </c>
      <c r="N47" s="181">
        <v>13</v>
      </c>
      <c r="O47" s="181">
        <v>14</v>
      </c>
      <c r="P47" s="181">
        <v>15</v>
      </c>
      <c r="Q47" s="181">
        <v>16</v>
      </c>
      <c r="R47" s="181">
        <v>17</v>
      </c>
      <c r="S47" s="181">
        <v>18</v>
      </c>
      <c r="T47" s="181">
        <v>19</v>
      </c>
      <c r="U47" s="181">
        <v>20</v>
      </c>
      <c r="V47" s="181">
        <v>21</v>
      </c>
      <c r="W47" s="181">
        <v>22</v>
      </c>
      <c r="X47" s="181">
        <v>23</v>
      </c>
      <c r="Y47" s="181">
        <v>24</v>
      </c>
      <c r="Z47" s="181">
        <v>25</v>
      </c>
      <c r="AA47" s="181">
        <v>26</v>
      </c>
      <c r="AB47" s="181">
        <v>27</v>
      </c>
      <c r="AC47" s="181">
        <v>28</v>
      </c>
      <c r="AD47" s="181">
        <v>29</v>
      </c>
      <c r="AE47" s="181">
        <v>30</v>
      </c>
      <c r="AF47" s="182"/>
      <c r="AG47" s="181"/>
    </row>
    <row r="48" spans="1:38" ht="13.5">
      <c r="A48" s="339" t="s">
        <v>252</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182"/>
      <c r="AG48" s="181">
        <f>SUM(B48:AF48)</f>
        <v>0</v>
      </c>
      <c r="AH48" s="189">
        <f>31-AI48</f>
        <v>0</v>
      </c>
      <c r="AI48" s="189">
        <f>COUNTBLANK(B48:AF48)</f>
        <v>31</v>
      </c>
      <c r="AJ48" s="189">
        <v>11</v>
      </c>
      <c r="AK48" s="189">
        <f>IF(ISERROR(($AG$57+AG22+AG24+AG26+AG28)/($AH$57+AH22+AH24+AH26+AH28)),"",ROUNDUP(($AG$57+AG22+AG24+AG26+AG28)/($AH$57+AH22+AH24+AH26+AH28),1))</f>
      </c>
      <c r="AL48" s="189">
        <f>IF(ISERROR((AG46+AG44+AG42+AG40+AG38+AG36)/(AH46+AH44+AH42+AH40+AH38+AH36)),"",ROUNDUP((AG46+AG44+AG42+AG40+AG38+AG36)/(AH46+AH44+AH42+AH40+AH38+AH36),1))</f>
      </c>
    </row>
    <row r="49" spans="1:33" ht="13.5">
      <c r="A49" s="181" t="s">
        <v>76</v>
      </c>
      <c r="B49" s="181">
        <v>1</v>
      </c>
      <c r="C49" s="181">
        <v>2</v>
      </c>
      <c r="D49" s="181">
        <v>3</v>
      </c>
      <c r="E49" s="181">
        <v>4</v>
      </c>
      <c r="F49" s="181">
        <v>5</v>
      </c>
      <c r="G49" s="181">
        <v>6</v>
      </c>
      <c r="H49" s="181">
        <v>7</v>
      </c>
      <c r="I49" s="181">
        <v>8</v>
      </c>
      <c r="J49" s="181">
        <v>9</v>
      </c>
      <c r="K49" s="181">
        <v>10</v>
      </c>
      <c r="L49" s="181">
        <v>11</v>
      </c>
      <c r="M49" s="181">
        <v>12</v>
      </c>
      <c r="N49" s="181">
        <v>13</v>
      </c>
      <c r="O49" s="181">
        <v>14</v>
      </c>
      <c r="P49" s="181">
        <v>15</v>
      </c>
      <c r="Q49" s="181">
        <v>16</v>
      </c>
      <c r="R49" s="181">
        <v>17</v>
      </c>
      <c r="S49" s="181">
        <v>18</v>
      </c>
      <c r="T49" s="181">
        <v>19</v>
      </c>
      <c r="U49" s="181">
        <v>20</v>
      </c>
      <c r="V49" s="181">
        <v>21</v>
      </c>
      <c r="W49" s="181">
        <v>22</v>
      </c>
      <c r="X49" s="181">
        <v>23</v>
      </c>
      <c r="Y49" s="181">
        <v>24</v>
      </c>
      <c r="Z49" s="181">
        <v>25</v>
      </c>
      <c r="AA49" s="181">
        <v>26</v>
      </c>
      <c r="AB49" s="181">
        <v>27</v>
      </c>
      <c r="AC49" s="181">
        <v>28</v>
      </c>
      <c r="AD49" s="181">
        <v>29</v>
      </c>
      <c r="AE49" s="181">
        <v>30</v>
      </c>
      <c r="AF49" s="181">
        <v>31</v>
      </c>
      <c r="AG49" s="181"/>
    </row>
    <row r="50" spans="1:38" ht="13.5">
      <c r="A50" s="339" t="s">
        <v>252</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181">
        <f>SUM(B50:AF50)</f>
        <v>0</v>
      </c>
      <c r="AH50" s="189">
        <f>31-AI50</f>
        <v>0</v>
      </c>
      <c r="AI50" s="189">
        <f>COUNTBLANK(B50:AF50)</f>
        <v>31</v>
      </c>
      <c r="AJ50" s="189">
        <v>12</v>
      </c>
      <c r="AK50" s="189">
        <f>IF(ISERROR(($AG$57+AG24+AG26+AG28+AG30)/($AH$57+AH24+AH26+AH28+AH30)),"",ROUNDUP(($AG$57+AG24+AG26+AG28+AG30)/($AH$57+AH24+AH26+AH28+AH30),1))</f>
      </c>
      <c r="AL50" s="189">
        <f>IF(ISERROR((AG48+AG46+AG44+AG42+AG40+AG38)/(AH48+AH46+AH44+AH42+AH40+AH38)),"",ROUNDUP((AG48+AG46+AG44+AG42+AG40+AG38)/(AH48+AH46+AH44+AH42+AH40+AH38),1))</f>
      </c>
    </row>
    <row r="51" spans="1:33" ht="13.5">
      <c r="A51" s="181" t="s">
        <v>77</v>
      </c>
      <c r="B51" s="181">
        <v>1</v>
      </c>
      <c r="C51" s="181">
        <v>2</v>
      </c>
      <c r="D51" s="181">
        <v>3</v>
      </c>
      <c r="E51" s="181">
        <v>4</v>
      </c>
      <c r="F51" s="181">
        <v>5</v>
      </c>
      <c r="G51" s="181">
        <v>6</v>
      </c>
      <c r="H51" s="181">
        <v>7</v>
      </c>
      <c r="I51" s="181">
        <v>8</v>
      </c>
      <c r="J51" s="181">
        <v>9</v>
      </c>
      <c r="K51" s="181">
        <v>10</v>
      </c>
      <c r="L51" s="181">
        <v>11</v>
      </c>
      <c r="M51" s="181">
        <v>12</v>
      </c>
      <c r="N51" s="181">
        <v>13</v>
      </c>
      <c r="O51" s="181">
        <v>14</v>
      </c>
      <c r="P51" s="181">
        <v>15</v>
      </c>
      <c r="Q51" s="181">
        <v>16</v>
      </c>
      <c r="R51" s="181">
        <v>17</v>
      </c>
      <c r="S51" s="181">
        <v>18</v>
      </c>
      <c r="T51" s="181">
        <v>19</v>
      </c>
      <c r="U51" s="181">
        <v>20</v>
      </c>
      <c r="V51" s="181">
        <v>21</v>
      </c>
      <c r="W51" s="181">
        <v>22</v>
      </c>
      <c r="X51" s="181">
        <v>23</v>
      </c>
      <c r="Y51" s="181">
        <v>24</v>
      </c>
      <c r="Z51" s="181">
        <v>25</v>
      </c>
      <c r="AA51" s="181">
        <v>26</v>
      </c>
      <c r="AB51" s="181">
        <v>27</v>
      </c>
      <c r="AC51" s="181">
        <v>28</v>
      </c>
      <c r="AD51" s="181">
        <v>29</v>
      </c>
      <c r="AE51" s="181">
        <v>30</v>
      </c>
      <c r="AF51" s="181">
        <v>31</v>
      </c>
      <c r="AG51" s="181"/>
    </row>
    <row r="52" spans="1:38" ht="13.5">
      <c r="A52" s="339" t="s">
        <v>252</v>
      </c>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181">
        <f>SUM(B52:AF52)</f>
        <v>0</v>
      </c>
      <c r="AH52" s="189">
        <f>31-AI52</f>
        <v>0</v>
      </c>
      <c r="AI52" s="189">
        <f>COUNTBLANK(B52:AF52)</f>
        <v>31</v>
      </c>
      <c r="AJ52" s="189">
        <v>1</v>
      </c>
      <c r="AK52" s="189">
        <f>IF(ISERROR(($AG$57+AG26+AG28+AG30)/($AH$57+AH26+AH28+AH30)),"",ROUNDUP(($AG$57+AG26+AG28+AG30)/($AH$57+AH26+AH28+AH30),1))</f>
      </c>
      <c r="AL52" s="189">
        <f>IF(ISERROR((AG50+AG48+AG46+AG44+AG42+AG40)/(AH50+AH48+AH46+AH44+AH42+AH40)),"",ROUNDUP((AG50+AG48+AG46+AG44+AG42+AG40)/(AH50+AH48+AH46+AH44+AH42+AH40),1))</f>
      </c>
    </row>
    <row r="53" spans="1:33" ht="13.5">
      <c r="A53" s="181" t="s">
        <v>78</v>
      </c>
      <c r="B53" s="181">
        <v>1</v>
      </c>
      <c r="C53" s="181">
        <v>2</v>
      </c>
      <c r="D53" s="181">
        <v>3</v>
      </c>
      <c r="E53" s="181">
        <v>4</v>
      </c>
      <c r="F53" s="181">
        <v>5</v>
      </c>
      <c r="G53" s="181">
        <v>6</v>
      </c>
      <c r="H53" s="181">
        <v>7</v>
      </c>
      <c r="I53" s="181">
        <v>8</v>
      </c>
      <c r="J53" s="181">
        <v>9</v>
      </c>
      <c r="K53" s="181">
        <v>10</v>
      </c>
      <c r="L53" s="181">
        <v>11</v>
      </c>
      <c r="M53" s="181">
        <v>12</v>
      </c>
      <c r="N53" s="181">
        <v>13</v>
      </c>
      <c r="O53" s="181">
        <v>14</v>
      </c>
      <c r="P53" s="181">
        <v>15</v>
      </c>
      <c r="Q53" s="181">
        <v>16</v>
      </c>
      <c r="R53" s="181">
        <v>17</v>
      </c>
      <c r="S53" s="181">
        <v>18</v>
      </c>
      <c r="T53" s="181">
        <v>19</v>
      </c>
      <c r="U53" s="181">
        <v>20</v>
      </c>
      <c r="V53" s="181">
        <v>21</v>
      </c>
      <c r="W53" s="181">
        <v>22</v>
      </c>
      <c r="X53" s="181">
        <v>23</v>
      </c>
      <c r="Y53" s="181">
        <v>24</v>
      </c>
      <c r="Z53" s="181">
        <v>25</v>
      </c>
      <c r="AA53" s="181">
        <v>26</v>
      </c>
      <c r="AB53" s="181">
        <v>27</v>
      </c>
      <c r="AC53" s="181">
        <v>28</v>
      </c>
      <c r="AD53" s="181">
        <v>29</v>
      </c>
      <c r="AE53" s="182">
        <v>30</v>
      </c>
      <c r="AF53" s="182"/>
      <c r="AG53" s="181"/>
    </row>
    <row r="54" spans="1:38" ht="13.5">
      <c r="A54" s="339" t="s">
        <v>252</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182"/>
      <c r="AF54" s="182"/>
      <c r="AG54" s="181">
        <f>SUM(B54:AF54)</f>
        <v>0</v>
      </c>
      <c r="AH54" s="189">
        <f>31-AI54</f>
        <v>0</v>
      </c>
      <c r="AI54" s="189">
        <f>COUNTBLANK(B54:AF54)</f>
        <v>31</v>
      </c>
      <c r="AJ54" s="189">
        <v>2</v>
      </c>
      <c r="AK54" s="189">
        <f>IF(ISERROR(($AG$57+AG28+AG30)/($AH$57+AH28+AH30)),"",ROUNDUP(($AG$57+AG28+AG30)/($AH$57+AH28+AH30),2))</f>
      </c>
      <c r="AL54" s="189">
        <f>IF(ISERROR((AG52+AG50+AG48+AG46+AG44+AG42)/(AH52+AH50+AH48+AH46+AH44+AH42)),"",ROUNDUP((AG52+AG50+AG48+AG46+AG44+AG42)/(AH52+AH50+AH48+AH46+AH44+AH42),1))</f>
      </c>
    </row>
    <row r="55" spans="1:33" ht="13.5">
      <c r="A55" s="181" t="s">
        <v>70</v>
      </c>
      <c r="B55" s="181">
        <v>1</v>
      </c>
      <c r="C55" s="181">
        <v>2</v>
      </c>
      <c r="D55" s="181">
        <v>3</v>
      </c>
      <c r="E55" s="181">
        <v>4</v>
      </c>
      <c r="F55" s="181">
        <v>5</v>
      </c>
      <c r="G55" s="181">
        <v>6</v>
      </c>
      <c r="H55" s="181">
        <v>7</v>
      </c>
      <c r="I55" s="181">
        <v>8</v>
      </c>
      <c r="J55" s="181">
        <v>9</v>
      </c>
      <c r="K55" s="181">
        <v>10</v>
      </c>
      <c r="L55" s="181">
        <v>11</v>
      </c>
      <c r="M55" s="181">
        <v>12</v>
      </c>
      <c r="N55" s="181">
        <v>13</v>
      </c>
      <c r="O55" s="181">
        <v>14</v>
      </c>
      <c r="P55" s="181">
        <v>15</v>
      </c>
      <c r="Q55" s="181">
        <v>16</v>
      </c>
      <c r="R55" s="181">
        <v>17</v>
      </c>
      <c r="S55" s="181">
        <v>18</v>
      </c>
      <c r="T55" s="181">
        <v>19</v>
      </c>
      <c r="U55" s="181">
        <v>20</v>
      </c>
      <c r="V55" s="181">
        <v>21</v>
      </c>
      <c r="W55" s="181">
        <v>22</v>
      </c>
      <c r="X55" s="181">
        <v>23</v>
      </c>
      <c r="Y55" s="181">
        <v>24</v>
      </c>
      <c r="Z55" s="181">
        <v>25</v>
      </c>
      <c r="AA55" s="181">
        <v>26</v>
      </c>
      <c r="AB55" s="181">
        <v>27</v>
      </c>
      <c r="AC55" s="181">
        <v>28</v>
      </c>
      <c r="AD55" s="181">
        <v>29</v>
      </c>
      <c r="AE55" s="181">
        <v>30</v>
      </c>
      <c r="AF55" s="181">
        <v>31</v>
      </c>
      <c r="AG55" s="181"/>
    </row>
    <row r="56" spans="1:38" ht="13.5">
      <c r="A56" s="339" t="s">
        <v>252</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181">
        <f>SUM(B56:AF56)</f>
        <v>0</v>
      </c>
      <c r="AH56" s="189">
        <f>31-AI56</f>
        <v>0</v>
      </c>
      <c r="AI56" s="189">
        <f>COUNTBLANK(B56:AF56)</f>
        <v>31</v>
      </c>
      <c r="AJ56" s="189">
        <v>3</v>
      </c>
      <c r="AK56" s="189">
        <f>IF(ISERROR(($AG$57+AG30)/($AH$57+AH30)),"",ROUNDUP(($AG$57+AG30)/($AH$57+AH30),1))</f>
      </c>
      <c r="AL56" s="189">
        <f>IF(ISERROR((AG54+AG52+AG50+AG48+AG46+AG44)/(AH54+AH52+AH50+AH48+AH46+AH44)),"",ROUNDUP((AG54+AG52+AG50+AG48+AG46+AG44)/(AH54+AH52+AH50+AH48+AH46+AH44),1))</f>
      </c>
    </row>
    <row r="57" spans="33:34" ht="13.5">
      <c r="AG57">
        <f>SUM(AG34:AG56)</f>
        <v>0</v>
      </c>
      <c r="AH57" s="189">
        <f>SUM(AH34:AH56)</f>
        <v>0</v>
      </c>
    </row>
  </sheetData>
  <sheetProtection password="CC09" sheet="1"/>
  <protectedRanges>
    <protectedRange sqref="B40:AF40 B42:AF42 B44:AE44 B46:AF46 B48:AE48 B50:AF50 B52:AF52 B54:AD54 B56:AF56" name="範囲3"/>
    <protectedRange sqref="B1 B3 C1 E1 G1 O1 C3 E3 O3 S3 Y3 AC3 B8:AE8 B10:AF10 B12:AE12 B14:AF14 B16:AF16 B18:AE18 B20:AF20 B22:AE22 B24:AF24 B26:AF26 B28:AD28 B30:AF30 B34:AE34 B36:AF36 B38:AE38" name="範囲1"/>
    <protectedRange sqref="A6 A32 B6" name="範囲2"/>
  </protectedRanges>
  <mergeCells count="2">
    <mergeCell ref="K1:N1"/>
    <mergeCell ref="E6:AG6"/>
  </mergeCells>
  <printOptions horizontalCentered="1" verticalCentered="1"/>
  <pageMargins left="0.75" right="0.75" top="1" bottom="1" header="0.512" footer="0.512"/>
  <pageSetup blackAndWhite="1" horizontalDpi="300" verticalDpi="300" orientation="portrait" paperSize="9" r:id="rId1"/>
  <headerFooter alignWithMargins="0">
    <oddHeader>&amp;L&amp;"ＭＳ Ｐゴシック,太字"&amp;14【利用者数】シート&amp;R小規模多機能型居宅介護（実績用）</oddHeader>
  </headerFooter>
  <rowBreaks count="1" manualBreakCount="1">
    <brk id="31" max="32" man="1"/>
  </rowBreaks>
</worksheet>
</file>

<file path=xl/worksheets/sheet3.xml><?xml version="1.0" encoding="utf-8"?>
<worksheet xmlns="http://schemas.openxmlformats.org/spreadsheetml/2006/main" xmlns:r="http://schemas.openxmlformats.org/officeDocument/2006/relationships">
  <sheetPr>
    <tabColor indexed="34"/>
  </sheetPr>
  <dimension ref="A1:AT86"/>
  <sheetViews>
    <sheetView zoomScale="75" zoomScaleNormal="75" zoomScaleSheetLayoutView="75" zoomScalePageLayoutView="0" workbookViewId="0" topLeftCell="A1">
      <selection activeCell="J4" sqref="J4"/>
    </sheetView>
  </sheetViews>
  <sheetFormatPr defaultColWidth="9.00390625" defaultRowHeight="13.5"/>
  <cols>
    <col min="1" max="1" width="1.37890625" style="1" customWidth="1"/>
    <col min="2" max="2" width="11.625" style="1" customWidth="1"/>
    <col min="3" max="3" width="4.125" style="1" customWidth="1"/>
    <col min="4" max="4" width="11.625" style="1" customWidth="1"/>
    <col min="5" max="5" width="12.625" style="1" customWidth="1"/>
    <col min="6" max="33" width="3.625" style="1" customWidth="1"/>
    <col min="34" max="34" width="3.625" style="210" customWidth="1"/>
    <col min="35" max="36" width="3.625" style="286" customWidth="1"/>
    <col min="37" max="37" width="12.625" style="286" customWidth="1"/>
    <col min="38" max="39" width="9.00390625" style="286" customWidth="1"/>
    <col min="40" max="46" width="9.00390625" style="210" customWidth="1"/>
    <col min="47" max="16384" width="9.00390625" style="1" customWidth="1"/>
  </cols>
  <sheetData>
    <row r="1" spans="1:40" s="227" customFormat="1" ht="14.25">
      <c r="A1" s="226"/>
      <c r="AI1" s="323"/>
      <c r="AJ1" s="323"/>
      <c r="AK1" s="323"/>
      <c r="AL1" s="323"/>
      <c r="AM1" s="323"/>
      <c r="AN1" s="321"/>
    </row>
    <row r="2" spans="1:40" s="227" customFormat="1" ht="9.75" customHeight="1">
      <c r="A2" s="226"/>
      <c r="AI2" s="323"/>
      <c r="AJ2" s="323"/>
      <c r="AK2" s="323"/>
      <c r="AL2" s="323"/>
      <c r="AM2" s="323"/>
      <c r="AN2" s="321"/>
    </row>
    <row r="3" spans="1:41" s="234" customFormat="1" ht="24.75" customHeight="1">
      <c r="A3" s="228"/>
      <c r="B3" s="229" t="s">
        <v>32</v>
      </c>
      <c r="C3" s="228"/>
      <c r="D3" s="228"/>
      <c r="E3" s="228"/>
      <c r="F3" s="228"/>
      <c r="G3" s="228"/>
      <c r="H3" s="228"/>
      <c r="I3" s="229" t="s">
        <v>33</v>
      </c>
      <c r="J3" s="361" t="s">
        <v>267</v>
      </c>
      <c r="K3" s="361"/>
      <c r="L3" s="230">
        <f>IF('利用者数'!C3="","",'利用者数'!C3)</f>
      </c>
      <c r="M3" s="231" t="s">
        <v>8</v>
      </c>
      <c r="N3" s="232">
        <f>IF('利用者数'!E3="","",'利用者数'!E3)</f>
      </c>
      <c r="O3" s="229" t="s">
        <v>9</v>
      </c>
      <c r="P3" s="229"/>
      <c r="Q3" s="233" t="s">
        <v>127</v>
      </c>
      <c r="R3" s="228"/>
      <c r="S3" s="228"/>
      <c r="T3" s="228"/>
      <c r="U3" s="360" t="s">
        <v>251</v>
      </c>
      <c r="V3" s="360"/>
      <c r="W3" s="360"/>
      <c r="X3" s="360"/>
      <c r="Y3" s="360"/>
      <c r="Z3" s="360"/>
      <c r="AA3" s="360"/>
      <c r="AB3" s="360"/>
      <c r="AC3" s="360"/>
      <c r="AD3" s="360"/>
      <c r="AE3" s="360"/>
      <c r="AF3" s="360"/>
      <c r="AG3" s="360"/>
      <c r="AH3" s="360"/>
      <c r="AI3" s="360"/>
      <c r="AJ3" s="360"/>
      <c r="AK3" s="229" t="s">
        <v>263</v>
      </c>
      <c r="AL3" s="324"/>
      <c r="AM3" s="324"/>
      <c r="AN3" s="322"/>
      <c r="AO3" s="228"/>
    </row>
    <row r="4" spans="1:41" s="234" customFormat="1" ht="24.75" customHeight="1">
      <c r="A4" s="228"/>
      <c r="B4" s="235"/>
      <c r="C4" s="236"/>
      <c r="D4" s="382"/>
      <c r="E4" s="382"/>
      <c r="F4" s="228"/>
      <c r="G4" s="228"/>
      <c r="H4" s="228"/>
      <c r="I4" s="228"/>
      <c r="J4" s="228"/>
      <c r="K4" s="228"/>
      <c r="L4" s="228"/>
      <c r="M4" s="228"/>
      <c r="N4" s="228"/>
      <c r="O4" s="228"/>
      <c r="P4" s="228"/>
      <c r="Q4" s="233" t="s">
        <v>10</v>
      </c>
      <c r="R4" s="228"/>
      <c r="S4" s="228"/>
      <c r="T4" s="360">
        <f>IF('記入方法'!D8="","",'記入方法'!D8)</f>
      </c>
      <c r="U4" s="360"/>
      <c r="V4" s="360"/>
      <c r="W4" s="360"/>
      <c r="X4" s="360"/>
      <c r="Y4" s="360"/>
      <c r="Z4" s="360"/>
      <c r="AA4" s="360"/>
      <c r="AB4" s="360"/>
      <c r="AC4" s="360"/>
      <c r="AD4" s="360"/>
      <c r="AE4" s="360"/>
      <c r="AF4" s="360"/>
      <c r="AG4" s="360"/>
      <c r="AH4" s="360"/>
      <c r="AI4" s="360"/>
      <c r="AJ4" s="360"/>
      <c r="AK4" s="229" t="s">
        <v>263</v>
      </c>
      <c r="AL4" s="325"/>
      <c r="AM4" s="325"/>
      <c r="AN4" s="322"/>
      <c r="AO4" s="228"/>
    </row>
    <row r="5" spans="1:46" ht="24.75" customHeight="1">
      <c r="A5" s="2"/>
      <c r="B5" s="392" t="s">
        <v>253</v>
      </c>
      <c r="C5" s="392"/>
      <c r="D5" s="392"/>
      <c r="E5" s="338">
        <f>'利用者数'!AH3</f>
        <v>0</v>
      </c>
      <c r="F5" s="272" t="s">
        <v>254</v>
      </c>
      <c r="G5" s="334"/>
      <c r="H5" s="334"/>
      <c r="I5" s="335"/>
      <c r="J5" s="335"/>
      <c r="K5" s="335"/>
      <c r="L5" s="34"/>
      <c r="M5" s="335"/>
      <c r="N5" s="335"/>
      <c r="O5" s="335"/>
      <c r="Q5" s="335"/>
      <c r="R5" s="335"/>
      <c r="S5" s="335"/>
      <c r="T5" s="335"/>
      <c r="U5" s="335"/>
      <c r="V5" s="335"/>
      <c r="W5" s="335"/>
      <c r="X5" s="335"/>
      <c r="Y5" s="335"/>
      <c r="Z5" s="335"/>
      <c r="AA5" s="335"/>
      <c r="AB5" s="336"/>
      <c r="AC5" s="336"/>
      <c r="AD5" s="13"/>
      <c r="AE5" s="2"/>
      <c r="AH5" s="1"/>
      <c r="AI5" s="1"/>
      <c r="AJ5" s="1"/>
      <c r="AK5" s="1"/>
      <c r="AL5" s="1"/>
      <c r="AM5" s="1"/>
      <c r="AN5" s="1"/>
      <c r="AO5" s="1"/>
      <c r="AP5" s="1"/>
      <c r="AQ5" s="1"/>
      <c r="AR5" s="1"/>
      <c r="AS5" s="1"/>
      <c r="AT5" s="1"/>
    </row>
    <row r="6" spans="1:37" ht="3.75" customHeight="1" thickBot="1">
      <c r="A6" s="2"/>
      <c r="B6" s="3"/>
      <c r="C6" s="5"/>
      <c r="D6" s="5"/>
      <c r="E6" s="2"/>
      <c r="F6" s="2"/>
      <c r="G6" s="2"/>
      <c r="H6" s="2"/>
      <c r="I6" s="2"/>
      <c r="J6" s="2"/>
      <c r="K6" s="2"/>
      <c r="L6" s="2"/>
      <c r="M6" s="2"/>
      <c r="N6" s="2"/>
      <c r="O6" s="2"/>
      <c r="P6" s="2"/>
      <c r="Q6" s="2"/>
      <c r="S6" s="4"/>
      <c r="T6" s="2"/>
      <c r="U6" s="2"/>
      <c r="V6" s="2"/>
      <c r="W6" s="2"/>
      <c r="X6" s="2"/>
      <c r="Y6" s="2"/>
      <c r="Z6" s="2"/>
      <c r="AA6" s="2"/>
      <c r="AB6" s="2"/>
      <c r="AC6" s="2"/>
      <c r="AD6" s="2"/>
      <c r="AE6" s="2"/>
      <c r="AF6" s="2"/>
      <c r="AG6" s="2"/>
      <c r="AH6" s="209"/>
      <c r="AI6" s="282"/>
      <c r="AJ6" s="282"/>
      <c r="AK6" s="282"/>
    </row>
    <row r="7" spans="1:37" ht="19.5" customHeight="1">
      <c r="A7" s="2"/>
      <c r="B7" s="127" t="s">
        <v>88</v>
      </c>
      <c r="C7" s="383" t="s">
        <v>87</v>
      </c>
      <c r="D7" s="128" t="s">
        <v>102</v>
      </c>
      <c r="E7" s="129" t="s">
        <v>16</v>
      </c>
      <c r="F7" s="130">
        <v>1</v>
      </c>
      <c r="G7" s="131">
        <v>2</v>
      </c>
      <c r="H7" s="131">
        <v>3</v>
      </c>
      <c r="I7" s="131">
        <v>4</v>
      </c>
      <c r="J7" s="131">
        <v>5</v>
      </c>
      <c r="K7" s="131">
        <v>6</v>
      </c>
      <c r="L7" s="131">
        <v>7</v>
      </c>
      <c r="M7" s="131">
        <v>8</v>
      </c>
      <c r="N7" s="131">
        <v>9</v>
      </c>
      <c r="O7" s="132">
        <v>10</v>
      </c>
      <c r="P7" s="133">
        <v>11</v>
      </c>
      <c r="Q7" s="131">
        <v>12</v>
      </c>
      <c r="R7" s="131">
        <v>13</v>
      </c>
      <c r="S7" s="131">
        <v>14</v>
      </c>
      <c r="T7" s="131">
        <v>15</v>
      </c>
      <c r="U7" s="131">
        <v>16</v>
      </c>
      <c r="V7" s="131">
        <v>17</v>
      </c>
      <c r="W7" s="131">
        <v>18</v>
      </c>
      <c r="X7" s="131">
        <v>19</v>
      </c>
      <c r="Y7" s="132">
        <v>20</v>
      </c>
      <c r="Z7" s="133">
        <v>21</v>
      </c>
      <c r="AA7" s="131">
        <v>22</v>
      </c>
      <c r="AB7" s="131">
        <v>23</v>
      </c>
      <c r="AC7" s="131">
        <v>24</v>
      </c>
      <c r="AD7" s="131">
        <v>25</v>
      </c>
      <c r="AE7" s="131">
        <v>26</v>
      </c>
      <c r="AF7" s="131">
        <v>27</v>
      </c>
      <c r="AG7" s="131">
        <v>28</v>
      </c>
      <c r="AH7" s="131">
        <v>29</v>
      </c>
      <c r="AI7" s="131">
        <v>30</v>
      </c>
      <c r="AJ7" s="138">
        <v>31</v>
      </c>
      <c r="AK7" s="377"/>
    </row>
    <row r="8" spans="1:37" ht="19.5" customHeight="1" thickBot="1">
      <c r="A8" s="2"/>
      <c r="B8" s="18"/>
      <c r="C8" s="384"/>
      <c r="D8" s="19"/>
      <c r="E8" s="28" t="s">
        <v>141</v>
      </c>
      <c r="F8" s="74"/>
      <c r="G8" s="202"/>
      <c r="H8" s="202"/>
      <c r="I8" s="202"/>
      <c r="J8" s="202"/>
      <c r="K8" s="202"/>
      <c r="L8" s="202"/>
      <c r="M8" s="202"/>
      <c r="N8" s="202"/>
      <c r="O8" s="76"/>
      <c r="P8" s="77"/>
      <c r="Q8" s="202"/>
      <c r="R8" s="202"/>
      <c r="S8" s="202"/>
      <c r="T8" s="202"/>
      <c r="U8" s="202"/>
      <c r="V8" s="202"/>
      <c r="W8" s="202"/>
      <c r="X8" s="202"/>
      <c r="Y8" s="76"/>
      <c r="Z8" s="77"/>
      <c r="AA8" s="75"/>
      <c r="AB8" s="202"/>
      <c r="AC8" s="202"/>
      <c r="AD8" s="202"/>
      <c r="AE8" s="202"/>
      <c r="AF8" s="202"/>
      <c r="AG8" s="202"/>
      <c r="AH8" s="202"/>
      <c r="AI8" s="202"/>
      <c r="AJ8" s="139"/>
      <c r="AK8" s="378"/>
    </row>
    <row r="9" spans="1:37" ht="30" customHeight="1">
      <c r="A9" s="2"/>
      <c r="B9" s="91"/>
      <c r="C9" s="92"/>
      <c r="D9" s="93"/>
      <c r="E9" s="94"/>
      <c r="F9" s="81"/>
      <c r="G9" s="82"/>
      <c r="H9" s="82"/>
      <c r="I9" s="82"/>
      <c r="J9" s="82"/>
      <c r="K9" s="82"/>
      <c r="L9" s="82"/>
      <c r="M9" s="82"/>
      <c r="N9" s="82"/>
      <c r="O9" s="83"/>
      <c r="P9" s="84"/>
      <c r="Q9" s="82"/>
      <c r="R9" s="82"/>
      <c r="S9" s="82"/>
      <c r="T9" s="82"/>
      <c r="U9" s="82"/>
      <c r="V9" s="82"/>
      <c r="W9" s="82"/>
      <c r="X9" s="82"/>
      <c r="Y9" s="83"/>
      <c r="Z9" s="84"/>
      <c r="AA9" s="82"/>
      <c r="AB9" s="82"/>
      <c r="AC9" s="82"/>
      <c r="AD9" s="82"/>
      <c r="AE9" s="82"/>
      <c r="AF9" s="82"/>
      <c r="AG9" s="82"/>
      <c r="AH9" s="82"/>
      <c r="AI9" s="82"/>
      <c r="AJ9" s="341"/>
      <c r="AK9" s="55"/>
    </row>
    <row r="10" spans="1:37" ht="30" customHeight="1">
      <c r="A10" s="2"/>
      <c r="B10" s="95"/>
      <c r="C10" s="96"/>
      <c r="D10" s="97"/>
      <c r="E10" s="98"/>
      <c r="F10" s="85"/>
      <c r="G10" s="86"/>
      <c r="H10" s="86"/>
      <c r="I10" s="86"/>
      <c r="J10" s="86"/>
      <c r="K10" s="86"/>
      <c r="L10" s="86"/>
      <c r="M10" s="86"/>
      <c r="N10" s="86"/>
      <c r="O10" s="87"/>
      <c r="P10" s="88"/>
      <c r="Q10" s="86"/>
      <c r="R10" s="86"/>
      <c r="S10" s="86"/>
      <c r="T10" s="86"/>
      <c r="U10" s="86"/>
      <c r="V10" s="86"/>
      <c r="W10" s="86"/>
      <c r="X10" s="86"/>
      <c r="Y10" s="87"/>
      <c r="Z10" s="88"/>
      <c r="AA10" s="86"/>
      <c r="AB10" s="86"/>
      <c r="AC10" s="86"/>
      <c r="AD10" s="86"/>
      <c r="AE10" s="86"/>
      <c r="AF10" s="86"/>
      <c r="AG10" s="86"/>
      <c r="AH10" s="86"/>
      <c r="AI10" s="86"/>
      <c r="AJ10" s="140"/>
      <c r="AK10" s="56"/>
    </row>
    <row r="11" spans="1:37" ht="30" customHeight="1">
      <c r="A11" s="2"/>
      <c r="B11" s="99"/>
      <c r="C11" s="100"/>
      <c r="D11" s="101"/>
      <c r="E11" s="102"/>
      <c r="F11" s="85"/>
      <c r="G11" s="86"/>
      <c r="H11" s="86"/>
      <c r="I11" s="86"/>
      <c r="J11" s="86"/>
      <c r="K11" s="86"/>
      <c r="L11" s="86"/>
      <c r="M11" s="86"/>
      <c r="N11" s="86"/>
      <c r="O11" s="87"/>
      <c r="P11" s="88"/>
      <c r="Q11" s="86"/>
      <c r="R11" s="86"/>
      <c r="S11" s="86"/>
      <c r="T11" s="86"/>
      <c r="U11" s="86"/>
      <c r="V11" s="86"/>
      <c r="W11" s="86"/>
      <c r="X11" s="86"/>
      <c r="Y11" s="87"/>
      <c r="Z11" s="88"/>
      <c r="AA11" s="86"/>
      <c r="AB11" s="86"/>
      <c r="AC11" s="86"/>
      <c r="AD11" s="86"/>
      <c r="AE11" s="86"/>
      <c r="AF11" s="86"/>
      <c r="AG11" s="86"/>
      <c r="AH11" s="86"/>
      <c r="AI11" s="86"/>
      <c r="AJ11" s="140"/>
      <c r="AK11" s="56"/>
    </row>
    <row r="12" spans="1:37" ht="30" customHeight="1">
      <c r="A12" s="2"/>
      <c r="B12" s="99"/>
      <c r="C12" s="100"/>
      <c r="D12" s="101"/>
      <c r="E12" s="102"/>
      <c r="F12" s="85"/>
      <c r="G12" s="86"/>
      <c r="H12" s="86"/>
      <c r="I12" s="86"/>
      <c r="J12" s="86"/>
      <c r="K12" s="86"/>
      <c r="L12" s="86"/>
      <c r="M12" s="86"/>
      <c r="N12" s="86"/>
      <c r="O12" s="87"/>
      <c r="P12" s="88"/>
      <c r="Q12" s="86"/>
      <c r="R12" s="86"/>
      <c r="S12" s="86"/>
      <c r="T12" s="86"/>
      <c r="U12" s="86"/>
      <c r="V12" s="86"/>
      <c r="W12" s="86"/>
      <c r="X12" s="86"/>
      <c r="Y12" s="87"/>
      <c r="Z12" s="88"/>
      <c r="AA12" s="86"/>
      <c r="AB12" s="86"/>
      <c r="AC12" s="86"/>
      <c r="AD12" s="86"/>
      <c r="AE12" s="86"/>
      <c r="AF12" s="86"/>
      <c r="AG12" s="86"/>
      <c r="AH12" s="86"/>
      <c r="AI12" s="86"/>
      <c r="AJ12" s="140"/>
      <c r="AK12" s="56"/>
    </row>
    <row r="13" spans="1:37" ht="30" customHeight="1">
      <c r="A13" s="2"/>
      <c r="B13" s="103"/>
      <c r="C13" s="100"/>
      <c r="D13" s="104"/>
      <c r="E13" s="102"/>
      <c r="F13" s="85"/>
      <c r="G13" s="86"/>
      <c r="H13" s="86"/>
      <c r="I13" s="86"/>
      <c r="J13" s="86"/>
      <c r="K13" s="86"/>
      <c r="L13" s="86"/>
      <c r="M13" s="86"/>
      <c r="N13" s="86"/>
      <c r="O13" s="87"/>
      <c r="P13" s="88"/>
      <c r="Q13" s="86"/>
      <c r="R13" s="86"/>
      <c r="S13" s="86"/>
      <c r="T13" s="86"/>
      <c r="U13" s="86"/>
      <c r="V13" s="86"/>
      <c r="W13" s="86"/>
      <c r="X13" s="86"/>
      <c r="Y13" s="87"/>
      <c r="Z13" s="88"/>
      <c r="AA13" s="86"/>
      <c r="AB13" s="86"/>
      <c r="AC13" s="86"/>
      <c r="AD13" s="86"/>
      <c r="AE13" s="86"/>
      <c r="AF13" s="86"/>
      <c r="AG13" s="86"/>
      <c r="AH13" s="86"/>
      <c r="AI13" s="86"/>
      <c r="AJ13" s="140"/>
      <c r="AK13" s="56"/>
    </row>
    <row r="14" spans="1:37" ht="30" customHeight="1">
      <c r="A14" s="2"/>
      <c r="B14" s="99"/>
      <c r="C14" s="105"/>
      <c r="D14" s="101"/>
      <c r="E14" s="102"/>
      <c r="F14" s="203"/>
      <c r="G14" s="86"/>
      <c r="H14" s="86"/>
      <c r="I14" s="86"/>
      <c r="J14" s="86"/>
      <c r="K14" s="86"/>
      <c r="L14" s="86"/>
      <c r="M14" s="86"/>
      <c r="N14" s="86"/>
      <c r="O14" s="87"/>
      <c r="P14" s="88"/>
      <c r="Q14" s="86"/>
      <c r="R14" s="86"/>
      <c r="S14" s="86"/>
      <c r="T14" s="86"/>
      <c r="U14" s="86"/>
      <c r="V14" s="86"/>
      <c r="W14" s="86"/>
      <c r="X14" s="86"/>
      <c r="Y14" s="87"/>
      <c r="Z14" s="88"/>
      <c r="AA14" s="86"/>
      <c r="AB14" s="86"/>
      <c r="AC14" s="86"/>
      <c r="AD14" s="86"/>
      <c r="AE14" s="86"/>
      <c r="AF14" s="86"/>
      <c r="AG14" s="86"/>
      <c r="AH14" s="86"/>
      <c r="AI14" s="86"/>
      <c r="AJ14" s="140"/>
      <c r="AK14" s="56"/>
    </row>
    <row r="15" spans="1:37" ht="30" customHeight="1">
      <c r="A15" s="2"/>
      <c r="B15" s="99"/>
      <c r="C15" s="105"/>
      <c r="D15" s="101"/>
      <c r="E15" s="102"/>
      <c r="F15" s="85"/>
      <c r="G15" s="86"/>
      <c r="H15" s="86"/>
      <c r="I15" s="204"/>
      <c r="J15" s="204"/>
      <c r="K15" s="204"/>
      <c r="L15" s="86"/>
      <c r="M15" s="204"/>
      <c r="N15" s="204"/>
      <c r="O15" s="87"/>
      <c r="P15" s="88"/>
      <c r="Q15" s="204"/>
      <c r="R15" s="204"/>
      <c r="S15" s="86"/>
      <c r="T15" s="204"/>
      <c r="U15" s="204"/>
      <c r="V15" s="204"/>
      <c r="W15" s="204"/>
      <c r="X15" s="204"/>
      <c r="Y15" s="87"/>
      <c r="Z15" s="88"/>
      <c r="AA15" s="204"/>
      <c r="AB15" s="204"/>
      <c r="AC15" s="204"/>
      <c r="AD15" s="86"/>
      <c r="AE15" s="204"/>
      <c r="AF15" s="204"/>
      <c r="AG15" s="86"/>
      <c r="AH15" s="204"/>
      <c r="AI15" s="204"/>
      <c r="AJ15" s="204"/>
      <c r="AK15" s="56"/>
    </row>
    <row r="16" spans="1:37" ht="30" customHeight="1">
      <c r="A16" s="2"/>
      <c r="B16" s="99"/>
      <c r="C16" s="105"/>
      <c r="D16" s="101"/>
      <c r="E16" s="106"/>
      <c r="F16" s="85"/>
      <c r="G16" s="86"/>
      <c r="H16" s="86"/>
      <c r="I16" s="86"/>
      <c r="J16" s="86"/>
      <c r="K16" s="86"/>
      <c r="L16" s="86"/>
      <c r="M16" s="86"/>
      <c r="N16" s="86"/>
      <c r="O16" s="87"/>
      <c r="P16" s="88"/>
      <c r="Q16" s="86"/>
      <c r="R16" s="86"/>
      <c r="S16" s="86"/>
      <c r="T16" s="86"/>
      <c r="U16" s="86"/>
      <c r="V16" s="86"/>
      <c r="W16" s="86"/>
      <c r="X16" s="86"/>
      <c r="Y16" s="87"/>
      <c r="Z16" s="88"/>
      <c r="AA16" s="86"/>
      <c r="AB16" s="86"/>
      <c r="AC16" s="86"/>
      <c r="AD16" s="86"/>
      <c r="AE16" s="86"/>
      <c r="AF16" s="86"/>
      <c r="AG16" s="86"/>
      <c r="AH16" s="86"/>
      <c r="AI16" s="86"/>
      <c r="AJ16" s="140"/>
      <c r="AK16" s="56"/>
    </row>
    <row r="17" spans="1:37" ht="30" customHeight="1">
      <c r="A17" s="2"/>
      <c r="B17" s="99"/>
      <c r="C17" s="105"/>
      <c r="D17" s="101"/>
      <c r="E17" s="106"/>
      <c r="F17" s="85"/>
      <c r="G17" s="86"/>
      <c r="H17" s="86"/>
      <c r="I17" s="86"/>
      <c r="J17" s="86"/>
      <c r="K17" s="86"/>
      <c r="L17" s="86"/>
      <c r="M17" s="86"/>
      <c r="N17" s="86"/>
      <c r="O17" s="87"/>
      <c r="P17" s="88"/>
      <c r="Q17" s="86"/>
      <c r="R17" s="86"/>
      <c r="S17" s="86"/>
      <c r="T17" s="86"/>
      <c r="U17" s="86"/>
      <c r="V17" s="86"/>
      <c r="W17" s="86"/>
      <c r="X17" s="86"/>
      <c r="Y17" s="87"/>
      <c r="Z17" s="88"/>
      <c r="AA17" s="86"/>
      <c r="AB17" s="86"/>
      <c r="AC17" s="86"/>
      <c r="AD17" s="86"/>
      <c r="AE17" s="86"/>
      <c r="AF17" s="86"/>
      <c r="AG17" s="86"/>
      <c r="AH17" s="86"/>
      <c r="AI17" s="86"/>
      <c r="AJ17" s="140"/>
      <c r="AK17" s="56"/>
    </row>
    <row r="18" spans="1:37" ht="30" customHeight="1">
      <c r="A18" s="2"/>
      <c r="B18" s="99"/>
      <c r="C18" s="105"/>
      <c r="D18" s="101"/>
      <c r="E18" s="106"/>
      <c r="F18" s="85"/>
      <c r="G18" s="86"/>
      <c r="H18" s="86"/>
      <c r="I18" s="86"/>
      <c r="J18" s="86"/>
      <c r="K18" s="86"/>
      <c r="L18" s="86"/>
      <c r="M18" s="86"/>
      <c r="N18" s="86"/>
      <c r="O18" s="87"/>
      <c r="P18" s="88"/>
      <c r="Q18" s="86"/>
      <c r="R18" s="86"/>
      <c r="S18" s="86"/>
      <c r="T18" s="86"/>
      <c r="U18" s="86"/>
      <c r="V18" s="86"/>
      <c r="W18" s="86"/>
      <c r="X18" s="86"/>
      <c r="Y18" s="87"/>
      <c r="Z18" s="88"/>
      <c r="AA18" s="86"/>
      <c r="AB18" s="86"/>
      <c r="AC18" s="86"/>
      <c r="AD18" s="86"/>
      <c r="AE18" s="86"/>
      <c r="AF18" s="86"/>
      <c r="AG18" s="86"/>
      <c r="AH18" s="86"/>
      <c r="AI18" s="86"/>
      <c r="AJ18" s="140"/>
      <c r="AK18" s="56"/>
    </row>
    <row r="19" spans="1:37" ht="30" customHeight="1">
      <c r="A19" s="2"/>
      <c r="B19" s="99"/>
      <c r="C19" s="105"/>
      <c r="D19" s="101"/>
      <c r="E19" s="106"/>
      <c r="F19" s="85"/>
      <c r="G19" s="86"/>
      <c r="H19" s="86"/>
      <c r="I19" s="86"/>
      <c r="J19" s="86"/>
      <c r="K19" s="86"/>
      <c r="L19" s="86"/>
      <c r="M19" s="86"/>
      <c r="N19" s="86"/>
      <c r="O19" s="87"/>
      <c r="P19" s="88"/>
      <c r="Q19" s="86"/>
      <c r="R19" s="86"/>
      <c r="S19" s="86"/>
      <c r="T19" s="86"/>
      <c r="U19" s="86"/>
      <c r="V19" s="86"/>
      <c r="W19" s="86"/>
      <c r="X19" s="86"/>
      <c r="Y19" s="87"/>
      <c r="Z19" s="88"/>
      <c r="AA19" s="86"/>
      <c r="AB19" s="86"/>
      <c r="AC19" s="86"/>
      <c r="AD19" s="86"/>
      <c r="AE19" s="86"/>
      <c r="AF19" s="86"/>
      <c r="AG19" s="86"/>
      <c r="AH19" s="86"/>
      <c r="AI19" s="86"/>
      <c r="AJ19" s="140"/>
      <c r="AK19" s="56"/>
    </row>
    <row r="20" spans="1:37" ht="30" customHeight="1">
      <c r="A20" s="2"/>
      <c r="B20" s="99"/>
      <c r="C20" s="105"/>
      <c r="D20" s="101"/>
      <c r="E20" s="106"/>
      <c r="F20" s="85"/>
      <c r="G20" s="86"/>
      <c r="H20" s="86"/>
      <c r="I20" s="86"/>
      <c r="J20" s="86"/>
      <c r="K20" s="86"/>
      <c r="L20" s="86"/>
      <c r="M20" s="86"/>
      <c r="N20" s="86"/>
      <c r="O20" s="87"/>
      <c r="P20" s="88"/>
      <c r="Q20" s="86"/>
      <c r="R20" s="86"/>
      <c r="S20" s="86"/>
      <c r="T20" s="86"/>
      <c r="U20" s="86"/>
      <c r="V20" s="86"/>
      <c r="W20" s="86"/>
      <c r="X20" s="86"/>
      <c r="Y20" s="87"/>
      <c r="Z20" s="88"/>
      <c r="AA20" s="86"/>
      <c r="AB20" s="86"/>
      <c r="AC20" s="86"/>
      <c r="AD20" s="86"/>
      <c r="AE20" s="86"/>
      <c r="AF20" s="86"/>
      <c r="AG20" s="86"/>
      <c r="AH20" s="86"/>
      <c r="AI20" s="86"/>
      <c r="AJ20" s="140"/>
      <c r="AK20" s="56"/>
    </row>
    <row r="21" spans="1:37" ht="30" customHeight="1">
      <c r="A21" s="2"/>
      <c r="B21" s="99"/>
      <c r="C21" s="105"/>
      <c r="D21" s="101"/>
      <c r="E21" s="106"/>
      <c r="F21" s="85"/>
      <c r="G21" s="86"/>
      <c r="H21" s="86"/>
      <c r="I21" s="86"/>
      <c r="J21" s="86"/>
      <c r="K21" s="86"/>
      <c r="L21" s="86"/>
      <c r="M21" s="86"/>
      <c r="N21" s="86"/>
      <c r="O21" s="87"/>
      <c r="P21" s="88"/>
      <c r="Q21" s="86"/>
      <c r="R21" s="86"/>
      <c r="S21" s="86"/>
      <c r="T21" s="86"/>
      <c r="U21" s="86"/>
      <c r="V21" s="86"/>
      <c r="W21" s="86"/>
      <c r="X21" s="86"/>
      <c r="Y21" s="87"/>
      <c r="Z21" s="88"/>
      <c r="AA21" s="86"/>
      <c r="AB21" s="86"/>
      <c r="AC21" s="86"/>
      <c r="AD21" s="86"/>
      <c r="AE21" s="86"/>
      <c r="AF21" s="86"/>
      <c r="AG21" s="86"/>
      <c r="AH21" s="86"/>
      <c r="AI21" s="86"/>
      <c r="AJ21" s="140"/>
      <c r="AK21" s="56"/>
    </row>
    <row r="22" spans="1:37" ht="30" customHeight="1">
      <c r="A22" s="2"/>
      <c r="B22" s="99"/>
      <c r="C22" s="105"/>
      <c r="D22" s="101"/>
      <c r="E22" s="106"/>
      <c r="F22" s="85"/>
      <c r="G22" s="86"/>
      <c r="H22" s="86"/>
      <c r="I22" s="86"/>
      <c r="J22" s="86"/>
      <c r="K22" s="86"/>
      <c r="L22" s="86"/>
      <c r="M22" s="86"/>
      <c r="N22" s="86"/>
      <c r="O22" s="87"/>
      <c r="P22" s="88"/>
      <c r="Q22" s="86"/>
      <c r="R22" s="86"/>
      <c r="S22" s="86"/>
      <c r="T22" s="86"/>
      <c r="U22" s="86"/>
      <c r="V22" s="86"/>
      <c r="W22" s="86"/>
      <c r="X22" s="86"/>
      <c r="Y22" s="87"/>
      <c r="Z22" s="88"/>
      <c r="AA22" s="86"/>
      <c r="AB22" s="86"/>
      <c r="AC22" s="86"/>
      <c r="AD22" s="86"/>
      <c r="AE22" s="86"/>
      <c r="AF22" s="86"/>
      <c r="AG22" s="86"/>
      <c r="AH22" s="86"/>
      <c r="AI22" s="86"/>
      <c r="AJ22" s="140"/>
      <c r="AK22" s="56"/>
    </row>
    <row r="23" spans="1:37" ht="30" customHeight="1">
      <c r="A23" s="2"/>
      <c r="B23" s="99"/>
      <c r="C23" s="105"/>
      <c r="D23" s="101"/>
      <c r="E23" s="106"/>
      <c r="F23" s="85"/>
      <c r="G23" s="86"/>
      <c r="H23" s="86"/>
      <c r="I23" s="86"/>
      <c r="J23" s="86"/>
      <c r="K23" s="86"/>
      <c r="L23" s="86"/>
      <c r="M23" s="86"/>
      <c r="N23" s="86"/>
      <c r="O23" s="87"/>
      <c r="P23" s="88"/>
      <c r="Q23" s="86"/>
      <c r="R23" s="86"/>
      <c r="S23" s="86"/>
      <c r="T23" s="86"/>
      <c r="U23" s="86"/>
      <c r="V23" s="86"/>
      <c r="W23" s="86"/>
      <c r="X23" s="86"/>
      <c r="Y23" s="87"/>
      <c r="Z23" s="88"/>
      <c r="AA23" s="86"/>
      <c r="AB23" s="86"/>
      <c r="AC23" s="86"/>
      <c r="AD23" s="86"/>
      <c r="AE23" s="86"/>
      <c r="AF23" s="86"/>
      <c r="AG23" s="86"/>
      <c r="AH23" s="86"/>
      <c r="AI23" s="86"/>
      <c r="AJ23" s="140"/>
      <c r="AK23" s="56"/>
    </row>
    <row r="24" spans="1:37" ht="30" customHeight="1">
      <c r="A24" s="2"/>
      <c r="B24" s="99"/>
      <c r="C24" s="105"/>
      <c r="D24" s="101"/>
      <c r="E24" s="106"/>
      <c r="F24" s="85"/>
      <c r="G24" s="86"/>
      <c r="H24" s="86"/>
      <c r="I24" s="86"/>
      <c r="J24" s="86"/>
      <c r="K24" s="86"/>
      <c r="L24" s="86"/>
      <c r="M24" s="86"/>
      <c r="N24" s="86"/>
      <c r="O24" s="87"/>
      <c r="P24" s="88"/>
      <c r="Q24" s="86"/>
      <c r="R24" s="86"/>
      <c r="S24" s="86"/>
      <c r="T24" s="86"/>
      <c r="U24" s="86"/>
      <c r="V24" s="86"/>
      <c r="W24" s="86"/>
      <c r="X24" s="86"/>
      <c r="Y24" s="87"/>
      <c r="Z24" s="88"/>
      <c r="AA24" s="86"/>
      <c r="AB24" s="86"/>
      <c r="AC24" s="86"/>
      <c r="AD24" s="86"/>
      <c r="AE24" s="86"/>
      <c r="AF24" s="86"/>
      <c r="AG24" s="86"/>
      <c r="AH24" s="86"/>
      <c r="AI24" s="86"/>
      <c r="AJ24" s="140"/>
      <c r="AK24" s="56"/>
    </row>
    <row r="25" spans="1:37" ht="30" customHeight="1">
      <c r="A25" s="2"/>
      <c r="B25" s="99"/>
      <c r="C25" s="105"/>
      <c r="D25" s="101"/>
      <c r="E25" s="106"/>
      <c r="F25" s="85"/>
      <c r="G25" s="86"/>
      <c r="H25" s="86"/>
      <c r="I25" s="86"/>
      <c r="J25" s="86"/>
      <c r="K25" s="86"/>
      <c r="L25" s="86"/>
      <c r="M25" s="86"/>
      <c r="N25" s="86"/>
      <c r="O25" s="87"/>
      <c r="P25" s="88"/>
      <c r="Q25" s="86"/>
      <c r="R25" s="86"/>
      <c r="S25" s="86"/>
      <c r="T25" s="86"/>
      <c r="U25" s="86"/>
      <c r="V25" s="86"/>
      <c r="W25" s="86"/>
      <c r="X25" s="86"/>
      <c r="Y25" s="87"/>
      <c r="Z25" s="88"/>
      <c r="AA25" s="86"/>
      <c r="AB25" s="86"/>
      <c r="AC25" s="86"/>
      <c r="AD25" s="86"/>
      <c r="AE25" s="86"/>
      <c r="AF25" s="86"/>
      <c r="AG25" s="86"/>
      <c r="AH25" s="86"/>
      <c r="AI25" s="86"/>
      <c r="AJ25" s="140"/>
      <c r="AK25" s="56"/>
    </row>
    <row r="26" spans="1:37" ht="30" customHeight="1">
      <c r="A26" s="2"/>
      <c r="B26" s="99"/>
      <c r="C26" s="105"/>
      <c r="D26" s="101"/>
      <c r="E26" s="106"/>
      <c r="F26" s="85"/>
      <c r="G26" s="86"/>
      <c r="H26" s="86"/>
      <c r="I26" s="86"/>
      <c r="J26" s="86"/>
      <c r="K26" s="86"/>
      <c r="L26" s="86"/>
      <c r="M26" s="86"/>
      <c r="N26" s="86"/>
      <c r="O26" s="87"/>
      <c r="P26" s="88"/>
      <c r="Q26" s="86"/>
      <c r="R26" s="86"/>
      <c r="S26" s="86"/>
      <c r="T26" s="86"/>
      <c r="U26" s="86"/>
      <c r="V26" s="86"/>
      <c r="W26" s="86"/>
      <c r="X26" s="86"/>
      <c r="Y26" s="87"/>
      <c r="Z26" s="88"/>
      <c r="AA26" s="86"/>
      <c r="AB26" s="86"/>
      <c r="AC26" s="86"/>
      <c r="AD26" s="86"/>
      <c r="AE26" s="86"/>
      <c r="AF26" s="86"/>
      <c r="AG26" s="86"/>
      <c r="AH26" s="86"/>
      <c r="AI26" s="86"/>
      <c r="AJ26" s="140"/>
      <c r="AK26" s="56"/>
    </row>
    <row r="27" spans="1:37" ht="30" customHeight="1">
      <c r="A27" s="2"/>
      <c r="B27" s="99"/>
      <c r="C27" s="105"/>
      <c r="D27" s="101"/>
      <c r="E27" s="106"/>
      <c r="F27" s="85"/>
      <c r="G27" s="86"/>
      <c r="H27" s="86"/>
      <c r="I27" s="86"/>
      <c r="J27" s="86"/>
      <c r="K27" s="86"/>
      <c r="L27" s="86"/>
      <c r="M27" s="86"/>
      <c r="N27" s="86"/>
      <c r="O27" s="87"/>
      <c r="P27" s="88"/>
      <c r="Q27" s="86"/>
      <c r="R27" s="86"/>
      <c r="S27" s="86"/>
      <c r="T27" s="86"/>
      <c r="U27" s="86"/>
      <c r="V27" s="86"/>
      <c r="W27" s="86"/>
      <c r="X27" s="86"/>
      <c r="Y27" s="87"/>
      <c r="Z27" s="88"/>
      <c r="AA27" s="86"/>
      <c r="AB27" s="86"/>
      <c r="AC27" s="86"/>
      <c r="AD27" s="86"/>
      <c r="AE27" s="86"/>
      <c r="AF27" s="86"/>
      <c r="AG27" s="86"/>
      <c r="AH27" s="86"/>
      <c r="AI27" s="86"/>
      <c r="AJ27" s="140"/>
      <c r="AK27" s="56"/>
    </row>
    <row r="28" spans="1:37" ht="30" customHeight="1">
      <c r="A28" s="2"/>
      <c r="B28" s="99"/>
      <c r="C28" s="105"/>
      <c r="D28" s="101"/>
      <c r="E28" s="106"/>
      <c r="F28" s="85"/>
      <c r="G28" s="86"/>
      <c r="H28" s="86"/>
      <c r="I28" s="86"/>
      <c r="J28" s="86"/>
      <c r="K28" s="86"/>
      <c r="L28" s="86"/>
      <c r="M28" s="86"/>
      <c r="N28" s="86"/>
      <c r="O28" s="87"/>
      <c r="P28" s="88"/>
      <c r="Q28" s="86"/>
      <c r="R28" s="86"/>
      <c r="S28" s="86"/>
      <c r="T28" s="86"/>
      <c r="U28" s="86"/>
      <c r="V28" s="86"/>
      <c r="W28" s="86"/>
      <c r="X28" s="86"/>
      <c r="Y28" s="87"/>
      <c r="Z28" s="88"/>
      <c r="AA28" s="86"/>
      <c r="AB28" s="86"/>
      <c r="AC28" s="86"/>
      <c r="AD28" s="86"/>
      <c r="AE28" s="86"/>
      <c r="AF28" s="86"/>
      <c r="AG28" s="86"/>
      <c r="AH28" s="86"/>
      <c r="AI28" s="86"/>
      <c r="AJ28" s="140"/>
      <c r="AK28" s="56"/>
    </row>
    <row r="29" spans="1:37" ht="30" customHeight="1">
      <c r="A29" s="2"/>
      <c r="B29" s="99"/>
      <c r="C29" s="105"/>
      <c r="D29" s="101"/>
      <c r="E29" s="106"/>
      <c r="F29" s="85"/>
      <c r="G29" s="86"/>
      <c r="H29" s="86"/>
      <c r="I29" s="86"/>
      <c r="J29" s="86"/>
      <c r="K29" s="86"/>
      <c r="L29" s="86"/>
      <c r="M29" s="86"/>
      <c r="N29" s="86"/>
      <c r="O29" s="87"/>
      <c r="P29" s="88"/>
      <c r="Q29" s="86"/>
      <c r="R29" s="86"/>
      <c r="S29" s="86"/>
      <c r="T29" s="86"/>
      <c r="U29" s="86"/>
      <c r="V29" s="86"/>
      <c r="W29" s="86"/>
      <c r="X29" s="86"/>
      <c r="Y29" s="87"/>
      <c r="Z29" s="88"/>
      <c r="AA29" s="86"/>
      <c r="AB29" s="86"/>
      <c r="AC29" s="86"/>
      <c r="AD29" s="86"/>
      <c r="AE29" s="86"/>
      <c r="AF29" s="86"/>
      <c r="AG29" s="86"/>
      <c r="AH29" s="86"/>
      <c r="AI29" s="86"/>
      <c r="AJ29" s="140"/>
      <c r="AK29" s="56"/>
    </row>
    <row r="30" spans="1:37" ht="30" customHeight="1">
      <c r="A30" s="2"/>
      <c r="B30" s="99"/>
      <c r="C30" s="105"/>
      <c r="D30" s="101"/>
      <c r="E30" s="106"/>
      <c r="F30" s="85"/>
      <c r="G30" s="86"/>
      <c r="H30" s="86"/>
      <c r="I30" s="86"/>
      <c r="J30" s="86"/>
      <c r="K30" s="86"/>
      <c r="L30" s="86"/>
      <c r="M30" s="86"/>
      <c r="N30" s="86"/>
      <c r="O30" s="87"/>
      <c r="P30" s="88"/>
      <c r="Q30" s="86"/>
      <c r="R30" s="86"/>
      <c r="S30" s="86"/>
      <c r="T30" s="86"/>
      <c r="U30" s="86"/>
      <c r="V30" s="86"/>
      <c r="W30" s="86"/>
      <c r="X30" s="86"/>
      <c r="Y30" s="87"/>
      <c r="Z30" s="88"/>
      <c r="AA30" s="86"/>
      <c r="AB30" s="86"/>
      <c r="AC30" s="86"/>
      <c r="AD30" s="86"/>
      <c r="AE30" s="86"/>
      <c r="AF30" s="86"/>
      <c r="AG30" s="86"/>
      <c r="AH30" s="86"/>
      <c r="AI30" s="86"/>
      <c r="AJ30" s="140"/>
      <c r="AK30" s="56"/>
    </row>
    <row r="31" spans="1:37" ht="30" customHeight="1">
      <c r="A31" s="2"/>
      <c r="B31" s="99"/>
      <c r="C31" s="105"/>
      <c r="D31" s="101"/>
      <c r="E31" s="106"/>
      <c r="F31" s="85"/>
      <c r="G31" s="86"/>
      <c r="H31" s="86"/>
      <c r="I31" s="86"/>
      <c r="J31" s="86"/>
      <c r="K31" s="86"/>
      <c r="L31" s="86"/>
      <c r="M31" s="86"/>
      <c r="N31" s="86"/>
      <c r="O31" s="87"/>
      <c r="P31" s="88"/>
      <c r="Q31" s="86"/>
      <c r="R31" s="86"/>
      <c r="S31" s="86"/>
      <c r="T31" s="86"/>
      <c r="U31" s="86"/>
      <c r="V31" s="86"/>
      <c r="W31" s="86"/>
      <c r="X31" s="86"/>
      <c r="Y31" s="87"/>
      <c r="Z31" s="88"/>
      <c r="AA31" s="86"/>
      <c r="AB31" s="86"/>
      <c r="AC31" s="86"/>
      <c r="AD31" s="86"/>
      <c r="AE31" s="86"/>
      <c r="AF31" s="86"/>
      <c r="AG31" s="86"/>
      <c r="AH31" s="86"/>
      <c r="AI31" s="86"/>
      <c r="AJ31" s="140"/>
      <c r="AK31" s="56"/>
    </row>
    <row r="32" spans="1:37" ht="30" customHeight="1">
      <c r="A32" s="2"/>
      <c r="B32" s="99"/>
      <c r="C32" s="105"/>
      <c r="D32" s="101"/>
      <c r="E32" s="106"/>
      <c r="F32" s="85"/>
      <c r="G32" s="86"/>
      <c r="H32" s="86"/>
      <c r="I32" s="86"/>
      <c r="J32" s="86"/>
      <c r="K32" s="86"/>
      <c r="L32" s="86"/>
      <c r="M32" s="86"/>
      <c r="N32" s="86"/>
      <c r="O32" s="87"/>
      <c r="P32" s="88"/>
      <c r="Q32" s="86"/>
      <c r="R32" s="86"/>
      <c r="S32" s="86"/>
      <c r="T32" s="86"/>
      <c r="U32" s="86"/>
      <c r="V32" s="86"/>
      <c r="W32" s="86"/>
      <c r="X32" s="86"/>
      <c r="Y32" s="87"/>
      <c r="Z32" s="88"/>
      <c r="AA32" s="86"/>
      <c r="AB32" s="86"/>
      <c r="AC32" s="86"/>
      <c r="AD32" s="86"/>
      <c r="AE32" s="86"/>
      <c r="AF32" s="86"/>
      <c r="AG32" s="86"/>
      <c r="AH32" s="86"/>
      <c r="AI32" s="86"/>
      <c r="AJ32" s="140"/>
      <c r="AK32" s="56"/>
    </row>
    <row r="33" spans="1:37" ht="30" customHeight="1">
      <c r="A33" s="2"/>
      <c r="B33" s="99"/>
      <c r="C33" s="105"/>
      <c r="D33" s="101"/>
      <c r="E33" s="106"/>
      <c r="F33" s="85"/>
      <c r="G33" s="86"/>
      <c r="H33" s="86"/>
      <c r="I33" s="86"/>
      <c r="J33" s="86"/>
      <c r="K33" s="86"/>
      <c r="L33" s="86"/>
      <c r="M33" s="86"/>
      <c r="N33" s="86"/>
      <c r="O33" s="87"/>
      <c r="P33" s="88"/>
      <c r="Q33" s="86"/>
      <c r="R33" s="86"/>
      <c r="S33" s="86"/>
      <c r="T33" s="86"/>
      <c r="U33" s="86"/>
      <c r="V33" s="86"/>
      <c r="W33" s="86"/>
      <c r="X33" s="86"/>
      <c r="Y33" s="87"/>
      <c r="Z33" s="88"/>
      <c r="AA33" s="86"/>
      <c r="AB33" s="86"/>
      <c r="AC33" s="86"/>
      <c r="AD33" s="86"/>
      <c r="AE33" s="86"/>
      <c r="AF33" s="86"/>
      <c r="AG33" s="86"/>
      <c r="AH33" s="86"/>
      <c r="AI33" s="86"/>
      <c r="AJ33" s="140"/>
      <c r="AK33" s="56"/>
    </row>
    <row r="34" spans="1:37" ht="30" customHeight="1">
      <c r="A34" s="2"/>
      <c r="B34" s="99"/>
      <c r="C34" s="105"/>
      <c r="D34" s="101"/>
      <c r="E34" s="106"/>
      <c r="F34" s="85"/>
      <c r="G34" s="86"/>
      <c r="H34" s="86"/>
      <c r="I34" s="86"/>
      <c r="J34" s="86"/>
      <c r="K34" s="86"/>
      <c r="L34" s="86"/>
      <c r="M34" s="86"/>
      <c r="N34" s="86"/>
      <c r="O34" s="87"/>
      <c r="P34" s="88"/>
      <c r="Q34" s="86"/>
      <c r="R34" s="86"/>
      <c r="S34" s="86"/>
      <c r="T34" s="86"/>
      <c r="U34" s="86"/>
      <c r="V34" s="86"/>
      <c r="W34" s="86"/>
      <c r="X34" s="86"/>
      <c r="Y34" s="87"/>
      <c r="Z34" s="88"/>
      <c r="AA34" s="86"/>
      <c r="AB34" s="86"/>
      <c r="AC34" s="86"/>
      <c r="AD34" s="86"/>
      <c r="AE34" s="86"/>
      <c r="AF34" s="86"/>
      <c r="AG34" s="86"/>
      <c r="AH34" s="86"/>
      <c r="AI34" s="86"/>
      <c r="AJ34" s="140"/>
      <c r="AK34" s="56"/>
    </row>
    <row r="35" spans="1:37" ht="30" customHeight="1">
      <c r="A35" s="2"/>
      <c r="B35" s="99"/>
      <c r="C35" s="105"/>
      <c r="D35" s="101"/>
      <c r="E35" s="106"/>
      <c r="F35" s="85"/>
      <c r="G35" s="86"/>
      <c r="H35" s="86"/>
      <c r="I35" s="86"/>
      <c r="J35" s="86"/>
      <c r="K35" s="86"/>
      <c r="L35" s="86"/>
      <c r="M35" s="86"/>
      <c r="N35" s="86"/>
      <c r="O35" s="87"/>
      <c r="P35" s="88"/>
      <c r="Q35" s="86"/>
      <c r="R35" s="86"/>
      <c r="S35" s="86"/>
      <c r="T35" s="86"/>
      <c r="U35" s="86"/>
      <c r="V35" s="86"/>
      <c r="W35" s="86"/>
      <c r="X35" s="86"/>
      <c r="Y35" s="87"/>
      <c r="Z35" s="88"/>
      <c r="AA35" s="86"/>
      <c r="AB35" s="86"/>
      <c r="AC35" s="86"/>
      <c r="AD35" s="86"/>
      <c r="AE35" s="86"/>
      <c r="AF35" s="86"/>
      <c r="AG35" s="86"/>
      <c r="AH35" s="86"/>
      <c r="AI35" s="86"/>
      <c r="AJ35" s="140"/>
      <c r="AK35" s="56"/>
    </row>
    <row r="36" spans="1:37" ht="30" customHeight="1">
      <c r="A36" s="2"/>
      <c r="B36" s="99"/>
      <c r="C36" s="105"/>
      <c r="D36" s="101"/>
      <c r="E36" s="106"/>
      <c r="F36" s="85"/>
      <c r="G36" s="86"/>
      <c r="H36" s="86"/>
      <c r="I36" s="86"/>
      <c r="J36" s="86"/>
      <c r="K36" s="86"/>
      <c r="L36" s="86"/>
      <c r="M36" s="86"/>
      <c r="N36" s="86"/>
      <c r="O36" s="87"/>
      <c r="P36" s="88"/>
      <c r="Q36" s="86"/>
      <c r="R36" s="86"/>
      <c r="S36" s="86"/>
      <c r="T36" s="86"/>
      <c r="U36" s="86"/>
      <c r="V36" s="86"/>
      <c r="W36" s="86"/>
      <c r="X36" s="86"/>
      <c r="Y36" s="87"/>
      <c r="Z36" s="88"/>
      <c r="AA36" s="86"/>
      <c r="AB36" s="86"/>
      <c r="AC36" s="86"/>
      <c r="AD36" s="86"/>
      <c r="AE36" s="86"/>
      <c r="AF36" s="86"/>
      <c r="AG36" s="86"/>
      <c r="AH36" s="86"/>
      <c r="AI36" s="86"/>
      <c r="AJ36" s="140"/>
      <c r="AK36" s="56"/>
    </row>
    <row r="37" spans="1:37" ht="30" customHeight="1">
      <c r="A37" s="2"/>
      <c r="B37" s="99"/>
      <c r="C37" s="105"/>
      <c r="D37" s="101"/>
      <c r="E37" s="106"/>
      <c r="F37" s="85"/>
      <c r="G37" s="86"/>
      <c r="H37" s="86"/>
      <c r="I37" s="86"/>
      <c r="J37" s="86"/>
      <c r="K37" s="86"/>
      <c r="L37" s="86"/>
      <c r="M37" s="86"/>
      <c r="N37" s="86"/>
      <c r="O37" s="87"/>
      <c r="P37" s="88"/>
      <c r="Q37" s="86"/>
      <c r="R37" s="86"/>
      <c r="S37" s="86"/>
      <c r="T37" s="86"/>
      <c r="U37" s="86"/>
      <c r="V37" s="86"/>
      <c r="W37" s="86"/>
      <c r="X37" s="86"/>
      <c r="Y37" s="87"/>
      <c r="Z37" s="88"/>
      <c r="AA37" s="86"/>
      <c r="AB37" s="86"/>
      <c r="AC37" s="86"/>
      <c r="AD37" s="86"/>
      <c r="AE37" s="86"/>
      <c r="AF37" s="86"/>
      <c r="AG37" s="86"/>
      <c r="AH37" s="86"/>
      <c r="AI37" s="86"/>
      <c r="AJ37" s="140"/>
      <c r="AK37" s="56"/>
    </row>
    <row r="38" spans="1:37" ht="30" customHeight="1" thickBot="1">
      <c r="A38" s="2"/>
      <c r="B38" s="107"/>
      <c r="C38" s="108"/>
      <c r="D38" s="109"/>
      <c r="E38" s="110"/>
      <c r="F38" s="111"/>
      <c r="G38" s="112"/>
      <c r="H38" s="112"/>
      <c r="I38" s="112"/>
      <c r="J38" s="112"/>
      <c r="K38" s="112"/>
      <c r="L38" s="112"/>
      <c r="M38" s="112"/>
      <c r="N38" s="112"/>
      <c r="O38" s="143"/>
      <c r="P38" s="142"/>
      <c r="Q38" s="112"/>
      <c r="R38" s="112"/>
      <c r="S38" s="112"/>
      <c r="T38" s="112"/>
      <c r="U38" s="112"/>
      <c r="V38" s="112"/>
      <c r="W38" s="112"/>
      <c r="X38" s="112"/>
      <c r="Y38" s="143"/>
      <c r="Z38" s="142"/>
      <c r="AA38" s="112"/>
      <c r="AB38" s="112"/>
      <c r="AC38" s="112"/>
      <c r="AD38" s="112"/>
      <c r="AE38" s="112"/>
      <c r="AF38" s="112"/>
      <c r="AG38" s="112"/>
      <c r="AH38" s="112"/>
      <c r="AI38" s="112"/>
      <c r="AJ38" s="141"/>
      <c r="AK38" s="57"/>
    </row>
    <row r="39" spans="1:37" ht="30" customHeight="1">
      <c r="A39" s="2"/>
      <c r="B39" s="6"/>
      <c r="C39" s="10"/>
      <c r="D39" s="6"/>
      <c r="E39" s="7"/>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211"/>
      <c r="AI39" s="326"/>
      <c r="AJ39" s="326"/>
      <c r="AK39" s="310"/>
    </row>
    <row r="40" spans="1:37" ht="30" customHeight="1">
      <c r="A40" s="2"/>
      <c r="B40" s="6"/>
      <c r="C40" s="10"/>
      <c r="D40" s="6"/>
      <c r="E40" s="7"/>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211"/>
      <c r="AI40" s="326"/>
      <c r="AJ40" s="326"/>
      <c r="AK40" s="310"/>
    </row>
    <row r="41" spans="1:46" s="12" customFormat="1" ht="6" customHeight="1" thickBot="1">
      <c r="A41" s="11"/>
      <c r="B41" s="15"/>
      <c r="C41" s="11"/>
      <c r="D41" s="11"/>
      <c r="E41" s="11"/>
      <c r="F41" s="11"/>
      <c r="G41" s="11"/>
      <c r="H41" s="13"/>
      <c r="I41" s="11"/>
      <c r="J41" s="11"/>
      <c r="K41" s="11"/>
      <c r="L41" s="11"/>
      <c r="M41" s="11"/>
      <c r="N41" s="11"/>
      <c r="O41" s="11"/>
      <c r="P41" s="11"/>
      <c r="Q41" s="11"/>
      <c r="T41" s="11"/>
      <c r="U41" s="11"/>
      <c r="V41" s="11"/>
      <c r="W41" s="11"/>
      <c r="X41" s="11"/>
      <c r="Y41" s="11"/>
      <c r="Z41" s="11"/>
      <c r="AA41" s="11"/>
      <c r="AB41" s="11"/>
      <c r="AC41" s="11"/>
      <c r="AD41" s="11"/>
      <c r="AE41" s="11"/>
      <c r="AF41" s="11"/>
      <c r="AG41" s="11"/>
      <c r="AH41" s="209"/>
      <c r="AI41" s="282"/>
      <c r="AJ41" s="282"/>
      <c r="AK41" s="282"/>
      <c r="AL41" s="286"/>
      <c r="AM41" s="286"/>
      <c r="AN41" s="210"/>
      <c r="AO41" s="210"/>
      <c r="AP41" s="210"/>
      <c r="AQ41" s="210"/>
      <c r="AR41" s="210"/>
      <c r="AS41" s="210"/>
      <c r="AT41" s="210"/>
    </row>
    <row r="42" spans="1:41" s="238" customFormat="1" ht="27.75" customHeight="1" thickBot="1">
      <c r="A42" s="5"/>
      <c r="B42" s="237" t="s">
        <v>34</v>
      </c>
      <c r="C42" s="5"/>
      <c r="D42" s="5"/>
      <c r="E42" s="5"/>
      <c r="F42" s="5"/>
      <c r="G42" s="5"/>
      <c r="H42" s="5"/>
      <c r="I42" s="4"/>
      <c r="J42" s="5"/>
      <c r="K42" s="5"/>
      <c r="L42" s="5"/>
      <c r="M42" s="5"/>
      <c r="N42" s="5"/>
      <c r="O42" s="5"/>
      <c r="P42" s="5"/>
      <c r="S42" s="385"/>
      <c r="T42" s="386"/>
      <c r="U42" s="375"/>
      <c r="V42" s="376"/>
      <c r="W42" s="239" t="s">
        <v>18</v>
      </c>
      <c r="Y42" s="379"/>
      <c r="Z42" s="380"/>
      <c r="AA42" s="3" t="s">
        <v>19</v>
      </c>
      <c r="AB42" s="5"/>
      <c r="AC42" s="287" t="s">
        <v>255</v>
      </c>
      <c r="AD42" s="5"/>
      <c r="AE42" s="5"/>
      <c r="AF42" s="5"/>
      <c r="AG42" s="5"/>
      <c r="AH42" s="5"/>
      <c r="AI42" s="282"/>
      <c r="AJ42" s="282"/>
      <c r="AK42" s="282"/>
      <c r="AL42" s="283"/>
      <c r="AM42" s="284"/>
      <c r="AN42" s="212"/>
      <c r="AO42" s="5"/>
    </row>
    <row r="43" spans="1:41" s="238" customFormat="1" ht="30" customHeight="1" thickBot="1">
      <c r="A43" s="5"/>
      <c r="B43" s="237" t="s">
        <v>128</v>
      </c>
      <c r="C43" s="5"/>
      <c r="D43" s="5"/>
      <c r="E43" s="5"/>
      <c r="F43" s="5"/>
      <c r="G43" s="5"/>
      <c r="H43" s="5"/>
      <c r="I43" s="4"/>
      <c r="J43" s="5"/>
      <c r="K43" s="5"/>
      <c r="L43" s="5"/>
      <c r="M43" s="5"/>
      <c r="N43" s="5"/>
      <c r="O43" s="5"/>
      <c r="P43" s="5"/>
      <c r="Q43" s="243"/>
      <c r="R43" s="243"/>
      <c r="S43" s="385"/>
      <c r="T43" s="386"/>
      <c r="U43" s="375"/>
      <c r="V43" s="376"/>
      <c r="W43" s="239" t="s">
        <v>18</v>
      </c>
      <c r="Y43" s="379"/>
      <c r="Z43" s="380"/>
      <c r="AA43" s="3" t="s">
        <v>19</v>
      </c>
      <c r="AB43" s="5"/>
      <c r="AC43" s="287" t="s">
        <v>256</v>
      </c>
      <c r="AD43" s="5"/>
      <c r="AE43" s="5"/>
      <c r="AF43" s="5"/>
      <c r="AG43" s="5"/>
      <c r="AH43" s="5"/>
      <c r="AI43" s="282"/>
      <c r="AJ43" s="282"/>
      <c r="AK43" s="282"/>
      <c r="AL43" s="283"/>
      <c r="AM43" s="284"/>
      <c r="AN43" s="212"/>
      <c r="AO43" s="5"/>
    </row>
    <row r="44" spans="1:41" s="238" customFormat="1" ht="6" customHeight="1" thickBot="1">
      <c r="A44" s="5"/>
      <c r="B44" s="237"/>
      <c r="C44" s="5"/>
      <c r="D44" s="5"/>
      <c r="E44" s="5"/>
      <c r="F44" s="5"/>
      <c r="G44" s="5"/>
      <c r="H44" s="5"/>
      <c r="I44" s="4"/>
      <c r="J44" s="5"/>
      <c r="K44" s="5"/>
      <c r="L44" s="5"/>
      <c r="M44" s="5"/>
      <c r="N44" s="5"/>
      <c r="O44" s="5"/>
      <c r="P44" s="5"/>
      <c r="Q44" s="243"/>
      <c r="R44" s="243"/>
      <c r="U44" s="5"/>
      <c r="V44" s="5"/>
      <c r="W44" s="5"/>
      <c r="X44" s="5"/>
      <c r="Y44" s="5"/>
      <c r="Z44" s="5"/>
      <c r="AA44" s="5"/>
      <c r="AB44" s="5"/>
      <c r="AC44" s="5"/>
      <c r="AD44" s="5"/>
      <c r="AE44" s="5"/>
      <c r="AF44" s="5"/>
      <c r="AG44" s="5"/>
      <c r="AH44" s="5"/>
      <c r="AI44" s="282"/>
      <c r="AJ44" s="282"/>
      <c r="AK44" s="282"/>
      <c r="AL44" s="283"/>
      <c r="AM44" s="284"/>
      <c r="AN44" s="212"/>
      <c r="AO44" s="5"/>
    </row>
    <row r="45" spans="1:41" s="238" customFormat="1" ht="27.75" customHeight="1" thickBot="1">
      <c r="A45" s="5"/>
      <c r="B45" s="388" t="s">
        <v>21</v>
      </c>
      <c r="C45" s="388"/>
      <c r="D45" s="388"/>
      <c r="E45" s="243"/>
      <c r="F45" s="244"/>
      <c r="G45" s="245" t="s">
        <v>26</v>
      </c>
      <c r="H45" s="244"/>
      <c r="I45" s="246" t="s">
        <v>19</v>
      </c>
      <c r="J45" s="389" t="s">
        <v>129</v>
      </c>
      <c r="K45" s="390"/>
      <c r="L45" s="391"/>
      <c r="M45" s="391"/>
      <c r="N45" s="391"/>
      <c r="O45" s="391"/>
      <c r="P45" s="244"/>
      <c r="Q45" s="245" t="s">
        <v>26</v>
      </c>
      <c r="R45" s="244"/>
      <c r="S45" s="246" t="s">
        <v>19</v>
      </c>
      <c r="U45" s="239" t="s">
        <v>130</v>
      </c>
      <c r="V45" s="5"/>
      <c r="W45" s="5"/>
      <c r="X45" s="5"/>
      <c r="Y45" s="5"/>
      <c r="Z45" s="5"/>
      <c r="AA45" s="5"/>
      <c r="AB45" s="5"/>
      <c r="AC45" s="5"/>
      <c r="AD45" s="5"/>
      <c r="AE45" s="5"/>
      <c r="AF45" s="5"/>
      <c r="AG45" s="5"/>
      <c r="AH45" s="5"/>
      <c r="AI45" s="282"/>
      <c r="AJ45" s="282"/>
      <c r="AK45" s="282"/>
      <c r="AL45" s="184">
        <f>F45+H45/60</f>
        <v>0</v>
      </c>
      <c r="AM45" s="185">
        <f>P45+R45/60</f>
        <v>0</v>
      </c>
      <c r="AN45" s="212"/>
      <c r="AO45" s="5"/>
    </row>
    <row r="46" spans="1:41" s="238" customFormat="1" ht="9.75" customHeight="1" thickBot="1">
      <c r="A46" s="5"/>
      <c r="B46" s="237"/>
      <c r="C46" s="5"/>
      <c r="D46" s="5"/>
      <c r="E46" s="243"/>
      <c r="F46" s="248"/>
      <c r="G46" s="5"/>
      <c r="H46" s="5"/>
      <c r="I46" s="247"/>
      <c r="J46" s="247"/>
      <c r="K46" s="247"/>
      <c r="L46" s="247"/>
      <c r="M46" s="247"/>
      <c r="N46" s="5"/>
      <c r="O46" s="5"/>
      <c r="P46" s="5"/>
      <c r="Q46" s="5"/>
      <c r="R46" s="5"/>
      <c r="U46" s="5"/>
      <c r="V46" s="5"/>
      <c r="W46" s="5"/>
      <c r="X46" s="5"/>
      <c r="Y46" s="5"/>
      <c r="Z46" s="5"/>
      <c r="AA46" s="5"/>
      <c r="AB46" s="5"/>
      <c r="AC46" s="5"/>
      <c r="AD46" s="5"/>
      <c r="AE46" s="5"/>
      <c r="AF46" s="5"/>
      <c r="AG46" s="5"/>
      <c r="AH46" s="5"/>
      <c r="AI46" s="282"/>
      <c r="AJ46" s="282"/>
      <c r="AK46" s="282"/>
      <c r="AL46" s="283"/>
      <c r="AM46" s="284"/>
      <c r="AN46" s="212"/>
      <c r="AO46" s="5"/>
    </row>
    <row r="47" spans="1:40" s="238" customFormat="1" ht="18" customHeight="1">
      <c r="A47" s="5"/>
      <c r="B47" s="249" t="s">
        <v>13</v>
      </c>
      <c r="C47" s="381" t="s">
        <v>14</v>
      </c>
      <c r="D47" s="387"/>
      <c r="E47" s="250" t="s">
        <v>37</v>
      </c>
      <c r="F47" s="351" t="s">
        <v>27</v>
      </c>
      <c r="G47" s="352"/>
      <c r="H47" s="352"/>
      <c r="I47" s="353"/>
      <c r="J47" s="251" t="s">
        <v>131</v>
      </c>
      <c r="K47" s="351" t="s">
        <v>28</v>
      </c>
      <c r="L47" s="352"/>
      <c r="M47" s="352"/>
      <c r="N47" s="353"/>
      <c r="O47" s="251" t="s">
        <v>132</v>
      </c>
      <c r="P47" s="352" t="s">
        <v>29</v>
      </c>
      <c r="Q47" s="352"/>
      <c r="R47" s="352"/>
      <c r="S47" s="352"/>
      <c r="T47" s="251" t="s">
        <v>133</v>
      </c>
      <c r="U47" s="352" t="s">
        <v>30</v>
      </c>
      <c r="V47" s="352"/>
      <c r="W47" s="352"/>
      <c r="X47" s="352"/>
      <c r="Y47" s="251" t="s">
        <v>134</v>
      </c>
      <c r="Z47" s="351" t="s">
        <v>17</v>
      </c>
      <c r="AA47" s="352"/>
      <c r="AB47" s="352"/>
      <c r="AC47" s="353"/>
      <c r="AD47" s="381" t="s">
        <v>24</v>
      </c>
      <c r="AE47" s="352"/>
      <c r="AF47" s="352"/>
      <c r="AG47" s="353"/>
      <c r="AH47" s="5"/>
      <c r="AI47" s="283"/>
      <c r="AJ47" s="284"/>
      <c r="AK47" s="285"/>
      <c r="AL47" s="282"/>
      <c r="AM47" s="286"/>
      <c r="AN47" s="210"/>
    </row>
    <row r="48" spans="1:40" s="238" customFormat="1" ht="18" customHeight="1">
      <c r="A48" s="5"/>
      <c r="B48" s="249"/>
      <c r="C48" s="369"/>
      <c r="D48" s="370"/>
      <c r="E48" s="311"/>
      <c r="F48" s="252"/>
      <c r="G48" s="253" t="s">
        <v>26</v>
      </c>
      <c r="H48" s="252"/>
      <c r="I48" s="254" t="s">
        <v>19</v>
      </c>
      <c r="J48" s="255" t="s">
        <v>129</v>
      </c>
      <c r="K48" s="252"/>
      <c r="L48" s="253" t="s">
        <v>26</v>
      </c>
      <c r="M48" s="252"/>
      <c r="N48" s="254" t="s">
        <v>19</v>
      </c>
      <c r="O48" s="255" t="s">
        <v>135</v>
      </c>
      <c r="P48" s="252"/>
      <c r="Q48" s="253" t="s">
        <v>26</v>
      </c>
      <c r="R48" s="252"/>
      <c r="S48" s="256" t="s">
        <v>19</v>
      </c>
      <c r="T48" s="257" t="s">
        <v>129</v>
      </c>
      <c r="U48" s="252"/>
      <c r="V48" s="253" t="s">
        <v>26</v>
      </c>
      <c r="W48" s="252"/>
      <c r="X48" s="256" t="s">
        <v>19</v>
      </c>
      <c r="Y48" s="255" t="s">
        <v>136</v>
      </c>
      <c r="Z48" s="373">
        <f aca="true" t="shared" si="0" ref="Z48:Z60">IF(C48="宿直",0,AJ48-AI48-AM48)</f>
        <v>0</v>
      </c>
      <c r="AA48" s="374"/>
      <c r="AB48" s="358" t="s">
        <v>18</v>
      </c>
      <c r="AC48" s="359"/>
      <c r="AD48" s="367">
        <f aca="true" t="shared" si="1" ref="AD48:AD75">IF(Z48=0,0,IF(AI48&lt;$AL$45,IF(AJ48&lt;=$AL$45,0,AJ48-$AL$45-AN48),IF(AI48&gt;=$AM$45,0,IF(AJ48&gt;$AM$45,$AM$45-AI48-AN48,Z48))))</f>
        <v>0</v>
      </c>
      <c r="AE48" s="368"/>
      <c r="AF48" s="356" t="s">
        <v>18</v>
      </c>
      <c r="AG48" s="357"/>
      <c r="AH48" s="340"/>
      <c r="AI48" s="186">
        <f aca="true" t="shared" si="2" ref="AI48:AI60">F48+H48/60</f>
        <v>0</v>
      </c>
      <c r="AJ48" s="187">
        <f aca="true" t="shared" si="3" ref="AJ48:AJ60">K48+M48/60</f>
        <v>0</v>
      </c>
      <c r="AK48" s="187">
        <f aca="true" t="shared" si="4" ref="AK48:AK60">P48+R48/60</f>
        <v>0</v>
      </c>
      <c r="AL48" s="185">
        <f aca="true" t="shared" si="5" ref="AL48:AL60">U48+W48/60</f>
        <v>0</v>
      </c>
      <c r="AM48" s="188">
        <f aca="true" t="shared" si="6" ref="AM48:AM60">AL48-AK48</f>
        <v>0</v>
      </c>
      <c r="AN48" s="286">
        <f aca="true" t="shared" si="7" ref="AN48:AN75">IF(AK48&lt;$AL$45,IF(AL48&lt;=$AL$45,0,AL48-$AL$45),IF(AK48&gt;=$AM$45,0,IF(AL48&gt;$AM$45,$AM$45-AK48,AM48)))</f>
        <v>0</v>
      </c>
    </row>
    <row r="49" spans="1:40" s="238" customFormat="1" ht="18" customHeight="1">
      <c r="A49" s="5"/>
      <c r="B49" s="249"/>
      <c r="C49" s="369"/>
      <c r="D49" s="370"/>
      <c r="E49" s="311"/>
      <c r="F49" s="252"/>
      <c r="G49" s="253" t="s">
        <v>26</v>
      </c>
      <c r="H49" s="252"/>
      <c r="I49" s="254" t="s">
        <v>19</v>
      </c>
      <c r="J49" s="255" t="s">
        <v>129</v>
      </c>
      <c r="K49" s="252"/>
      <c r="L49" s="253" t="s">
        <v>26</v>
      </c>
      <c r="M49" s="252"/>
      <c r="N49" s="254" t="s">
        <v>19</v>
      </c>
      <c r="O49" s="255" t="s">
        <v>135</v>
      </c>
      <c r="P49" s="252"/>
      <c r="Q49" s="253" t="s">
        <v>26</v>
      </c>
      <c r="R49" s="252"/>
      <c r="S49" s="256" t="s">
        <v>19</v>
      </c>
      <c r="T49" s="257" t="s">
        <v>129</v>
      </c>
      <c r="U49" s="252"/>
      <c r="V49" s="253" t="s">
        <v>26</v>
      </c>
      <c r="W49" s="252"/>
      <c r="X49" s="256" t="s">
        <v>19</v>
      </c>
      <c r="Y49" s="255" t="s">
        <v>136</v>
      </c>
      <c r="Z49" s="373">
        <f t="shared" si="0"/>
        <v>0</v>
      </c>
      <c r="AA49" s="374"/>
      <c r="AB49" s="358" t="s">
        <v>18</v>
      </c>
      <c r="AC49" s="359"/>
      <c r="AD49" s="367">
        <f t="shared" si="1"/>
        <v>0</v>
      </c>
      <c r="AE49" s="368"/>
      <c r="AF49" s="356" t="s">
        <v>18</v>
      </c>
      <c r="AG49" s="357"/>
      <c r="AH49" s="340"/>
      <c r="AI49" s="186">
        <f t="shared" si="2"/>
        <v>0</v>
      </c>
      <c r="AJ49" s="187">
        <f t="shared" si="3"/>
        <v>0</v>
      </c>
      <c r="AK49" s="187">
        <f t="shared" si="4"/>
        <v>0</v>
      </c>
      <c r="AL49" s="185">
        <f t="shared" si="5"/>
        <v>0</v>
      </c>
      <c r="AM49" s="188">
        <f t="shared" si="6"/>
        <v>0</v>
      </c>
      <c r="AN49" s="286">
        <f t="shared" si="7"/>
        <v>0</v>
      </c>
    </row>
    <row r="50" spans="1:40" s="238" customFormat="1" ht="18" customHeight="1">
      <c r="A50" s="5"/>
      <c r="B50" s="249"/>
      <c r="C50" s="369"/>
      <c r="D50" s="370"/>
      <c r="E50" s="311"/>
      <c r="F50" s="252"/>
      <c r="G50" s="253" t="s">
        <v>26</v>
      </c>
      <c r="H50" s="252"/>
      <c r="I50" s="254" t="s">
        <v>19</v>
      </c>
      <c r="J50" s="255" t="s">
        <v>129</v>
      </c>
      <c r="K50" s="252"/>
      <c r="L50" s="253" t="s">
        <v>26</v>
      </c>
      <c r="M50" s="252"/>
      <c r="N50" s="254" t="s">
        <v>19</v>
      </c>
      <c r="O50" s="255" t="s">
        <v>135</v>
      </c>
      <c r="P50" s="252"/>
      <c r="Q50" s="253" t="s">
        <v>26</v>
      </c>
      <c r="R50" s="252"/>
      <c r="S50" s="256" t="s">
        <v>19</v>
      </c>
      <c r="T50" s="257" t="s">
        <v>129</v>
      </c>
      <c r="U50" s="252"/>
      <c r="V50" s="253" t="s">
        <v>26</v>
      </c>
      <c r="W50" s="252"/>
      <c r="X50" s="256" t="s">
        <v>19</v>
      </c>
      <c r="Y50" s="255" t="s">
        <v>136</v>
      </c>
      <c r="Z50" s="373">
        <f t="shared" si="0"/>
        <v>0</v>
      </c>
      <c r="AA50" s="374"/>
      <c r="AB50" s="358" t="s">
        <v>18</v>
      </c>
      <c r="AC50" s="359"/>
      <c r="AD50" s="367">
        <f t="shared" si="1"/>
        <v>0</v>
      </c>
      <c r="AE50" s="368"/>
      <c r="AF50" s="356" t="s">
        <v>18</v>
      </c>
      <c r="AG50" s="357"/>
      <c r="AH50" s="340"/>
      <c r="AI50" s="186">
        <f t="shared" si="2"/>
        <v>0</v>
      </c>
      <c r="AJ50" s="187">
        <f t="shared" si="3"/>
        <v>0</v>
      </c>
      <c r="AK50" s="187">
        <f t="shared" si="4"/>
        <v>0</v>
      </c>
      <c r="AL50" s="185">
        <f t="shared" si="5"/>
        <v>0</v>
      </c>
      <c r="AM50" s="188">
        <f t="shared" si="6"/>
        <v>0</v>
      </c>
      <c r="AN50" s="286">
        <f t="shared" si="7"/>
        <v>0</v>
      </c>
    </row>
    <row r="51" spans="1:40" s="238" customFormat="1" ht="18" customHeight="1">
      <c r="A51" s="5"/>
      <c r="B51" s="249"/>
      <c r="C51" s="369"/>
      <c r="D51" s="370"/>
      <c r="E51" s="311"/>
      <c r="F51" s="252"/>
      <c r="G51" s="253" t="s">
        <v>26</v>
      </c>
      <c r="H51" s="252"/>
      <c r="I51" s="254" t="s">
        <v>19</v>
      </c>
      <c r="J51" s="255" t="s">
        <v>129</v>
      </c>
      <c r="K51" s="252"/>
      <c r="L51" s="253" t="s">
        <v>26</v>
      </c>
      <c r="M51" s="252"/>
      <c r="N51" s="254" t="s">
        <v>19</v>
      </c>
      <c r="O51" s="255" t="s">
        <v>135</v>
      </c>
      <c r="P51" s="252"/>
      <c r="Q51" s="253" t="s">
        <v>26</v>
      </c>
      <c r="R51" s="252"/>
      <c r="S51" s="256" t="s">
        <v>19</v>
      </c>
      <c r="T51" s="257" t="s">
        <v>129</v>
      </c>
      <c r="U51" s="252"/>
      <c r="V51" s="253" t="s">
        <v>26</v>
      </c>
      <c r="W51" s="252"/>
      <c r="X51" s="256" t="s">
        <v>19</v>
      </c>
      <c r="Y51" s="255" t="s">
        <v>136</v>
      </c>
      <c r="Z51" s="373">
        <f t="shared" si="0"/>
        <v>0</v>
      </c>
      <c r="AA51" s="374"/>
      <c r="AB51" s="358" t="s">
        <v>18</v>
      </c>
      <c r="AC51" s="359"/>
      <c r="AD51" s="367">
        <f t="shared" si="1"/>
        <v>0</v>
      </c>
      <c r="AE51" s="368"/>
      <c r="AF51" s="356" t="s">
        <v>18</v>
      </c>
      <c r="AG51" s="357"/>
      <c r="AH51" s="340"/>
      <c r="AI51" s="186">
        <f t="shared" si="2"/>
        <v>0</v>
      </c>
      <c r="AJ51" s="187">
        <f t="shared" si="3"/>
        <v>0</v>
      </c>
      <c r="AK51" s="187">
        <f t="shared" si="4"/>
        <v>0</v>
      </c>
      <c r="AL51" s="185">
        <f t="shared" si="5"/>
        <v>0</v>
      </c>
      <c r="AM51" s="188">
        <f t="shared" si="6"/>
        <v>0</v>
      </c>
      <c r="AN51" s="286">
        <f t="shared" si="7"/>
        <v>0</v>
      </c>
    </row>
    <row r="52" spans="1:40" s="238" customFormat="1" ht="18" customHeight="1">
      <c r="A52" s="5"/>
      <c r="B52" s="249"/>
      <c r="C52" s="369"/>
      <c r="D52" s="370"/>
      <c r="E52" s="311"/>
      <c r="F52" s="252"/>
      <c r="G52" s="253" t="s">
        <v>26</v>
      </c>
      <c r="H52" s="252"/>
      <c r="I52" s="254" t="s">
        <v>19</v>
      </c>
      <c r="J52" s="255" t="s">
        <v>129</v>
      </c>
      <c r="K52" s="252"/>
      <c r="L52" s="253" t="s">
        <v>26</v>
      </c>
      <c r="M52" s="252"/>
      <c r="N52" s="254" t="s">
        <v>19</v>
      </c>
      <c r="O52" s="255" t="s">
        <v>135</v>
      </c>
      <c r="P52" s="252"/>
      <c r="Q52" s="253" t="s">
        <v>26</v>
      </c>
      <c r="R52" s="252"/>
      <c r="S52" s="256" t="s">
        <v>19</v>
      </c>
      <c r="T52" s="257" t="s">
        <v>129</v>
      </c>
      <c r="U52" s="252"/>
      <c r="V52" s="253" t="s">
        <v>26</v>
      </c>
      <c r="W52" s="252"/>
      <c r="X52" s="256" t="s">
        <v>19</v>
      </c>
      <c r="Y52" s="255" t="s">
        <v>136</v>
      </c>
      <c r="Z52" s="373">
        <f t="shared" si="0"/>
        <v>0</v>
      </c>
      <c r="AA52" s="374"/>
      <c r="AB52" s="358" t="s">
        <v>18</v>
      </c>
      <c r="AC52" s="359"/>
      <c r="AD52" s="367">
        <f t="shared" si="1"/>
        <v>0</v>
      </c>
      <c r="AE52" s="368"/>
      <c r="AF52" s="356" t="s">
        <v>18</v>
      </c>
      <c r="AG52" s="357"/>
      <c r="AH52" s="340"/>
      <c r="AI52" s="186">
        <f t="shared" si="2"/>
        <v>0</v>
      </c>
      <c r="AJ52" s="187">
        <f t="shared" si="3"/>
        <v>0</v>
      </c>
      <c r="AK52" s="187">
        <f t="shared" si="4"/>
        <v>0</v>
      </c>
      <c r="AL52" s="185">
        <f t="shared" si="5"/>
        <v>0</v>
      </c>
      <c r="AM52" s="188">
        <f t="shared" si="6"/>
        <v>0</v>
      </c>
      <c r="AN52" s="286">
        <f t="shared" si="7"/>
        <v>0</v>
      </c>
    </row>
    <row r="53" spans="1:40" s="238" customFormat="1" ht="18" customHeight="1">
      <c r="A53" s="5"/>
      <c r="B53" s="249"/>
      <c r="C53" s="369"/>
      <c r="D53" s="370"/>
      <c r="E53" s="311"/>
      <c r="F53" s="252"/>
      <c r="G53" s="253" t="s">
        <v>26</v>
      </c>
      <c r="H53" s="252"/>
      <c r="I53" s="254" t="s">
        <v>19</v>
      </c>
      <c r="J53" s="255" t="s">
        <v>129</v>
      </c>
      <c r="K53" s="252"/>
      <c r="L53" s="253" t="s">
        <v>26</v>
      </c>
      <c r="M53" s="252"/>
      <c r="N53" s="254" t="s">
        <v>19</v>
      </c>
      <c r="O53" s="255" t="s">
        <v>135</v>
      </c>
      <c r="P53" s="252"/>
      <c r="Q53" s="253" t="s">
        <v>26</v>
      </c>
      <c r="R53" s="252"/>
      <c r="S53" s="256" t="s">
        <v>19</v>
      </c>
      <c r="T53" s="257" t="s">
        <v>129</v>
      </c>
      <c r="U53" s="252"/>
      <c r="V53" s="253" t="s">
        <v>26</v>
      </c>
      <c r="W53" s="252"/>
      <c r="X53" s="256" t="s">
        <v>19</v>
      </c>
      <c r="Y53" s="255" t="s">
        <v>136</v>
      </c>
      <c r="Z53" s="373">
        <f t="shared" si="0"/>
        <v>0</v>
      </c>
      <c r="AA53" s="374"/>
      <c r="AB53" s="358" t="s">
        <v>18</v>
      </c>
      <c r="AC53" s="359"/>
      <c r="AD53" s="367">
        <f t="shared" si="1"/>
        <v>0</v>
      </c>
      <c r="AE53" s="368"/>
      <c r="AF53" s="356" t="s">
        <v>18</v>
      </c>
      <c r="AG53" s="357"/>
      <c r="AH53" s="340"/>
      <c r="AI53" s="186">
        <f t="shared" si="2"/>
        <v>0</v>
      </c>
      <c r="AJ53" s="187">
        <f t="shared" si="3"/>
        <v>0</v>
      </c>
      <c r="AK53" s="187">
        <f t="shared" si="4"/>
        <v>0</v>
      </c>
      <c r="AL53" s="185">
        <f t="shared" si="5"/>
        <v>0</v>
      </c>
      <c r="AM53" s="188">
        <f t="shared" si="6"/>
        <v>0</v>
      </c>
      <c r="AN53" s="286">
        <f t="shared" si="7"/>
        <v>0</v>
      </c>
    </row>
    <row r="54" spans="1:40" s="238" customFormat="1" ht="18" customHeight="1">
      <c r="A54" s="5"/>
      <c r="B54" s="249"/>
      <c r="C54" s="369"/>
      <c r="D54" s="370"/>
      <c r="E54" s="311"/>
      <c r="F54" s="252"/>
      <c r="G54" s="253" t="s">
        <v>26</v>
      </c>
      <c r="H54" s="252"/>
      <c r="I54" s="254" t="s">
        <v>19</v>
      </c>
      <c r="J54" s="255" t="s">
        <v>129</v>
      </c>
      <c r="K54" s="252"/>
      <c r="L54" s="253" t="s">
        <v>26</v>
      </c>
      <c r="M54" s="252"/>
      <c r="N54" s="254" t="s">
        <v>19</v>
      </c>
      <c r="O54" s="255" t="s">
        <v>135</v>
      </c>
      <c r="P54" s="252"/>
      <c r="Q54" s="253" t="s">
        <v>26</v>
      </c>
      <c r="R54" s="252"/>
      <c r="S54" s="256" t="s">
        <v>19</v>
      </c>
      <c r="T54" s="257" t="s">
        <v>129</v>
      </c>
      <c r="U54" s="252"/>
      <c r="V54" s="253" t="s">
        <v>26</v>
      </c>
      <c r="W54" s="252"/>
      <c r="X54" s="256" t="s">
        <v>19</v>
      </c>
      <c r="Y54" s="255" t="s">
        <v>136</v>
      </c>
      <c r="Z54" s="373">
        <f t="shared" si="0"/>
        <v>0</v>
      </c>
      <c r="AA54" s="374"/>
      <c r="AB54" s="358" t="s">
        <v>18</v>
      </c>
      <c r="AC54" s="359"/>
      <c r="AD54" s="367">
        <f t="shared" si="1"/>
        <v>0</v>
      </c>
      <c r="AE54" s="368"/>
      <c r="AF54" s="356" t="s">
        <v>18</v>
      </c>
      <c r="AG54" s="357"/>
      <c r="AH54" s="340"/>
      <c r="AI54" s="186">
        <f t="shared" si="2"/>
        <v>0</v>
      </c>
      <c r="AJ54" s="187">
        <f t="shared" si="3"/>
        <v>0</v>
      </c>
      <c r="AK54" s="187">
        <f t="shared" si="4"/>
        <v>0</v>
      </c>
      <c r="AL54" s="185">
        <f t="shared" si="5"/>
        <v>0</v>
      </c>
      <c r="AM54" s="188">
        <f t="shared" si="6"/>
        <v>0</v>
      </c>
      <c r="AN54" s="286">
        <f t="shared" si="7"/>
        <v>0</v>
      </c>
    </row>
    <row r="55" spans="1:40" s="238" customFormat="1" ht="18" customHeight="1">
      <c r="A55" s="5"/>
      <c r="B55" s="249"/>
      <c r="C55" s="369"/>
      <c r="D55" s="370"/>
      <c r="E55" s="311"/>
      <c r="F55" s="252"/>
      <c r="G55" s="253" t="s">
        <v>26</v>
      </c>
      <c r="H55" s="252"/>
      <c r="I55" s="254" t="s">
        <v>19</v>
      </c>
      <c r="J55" s="255" t="s">
        <v>129</v>
      </c>
      <c r="K55" s="252"/>
      <c r="L55" s="253" t="s">
        <v>26</v>
      </c>
      <c r="M55" s="252"/>
      <c r="N55" s="254" t="s">
        <v>19</v>
      </c>
      <c r="O55" s="255" t="s">
        <v>135</v>
      </c>
      <c r="P55" s="252"/>
      <c r="Q55" s="253" t="s">
        <v>26</v>
      </c>
      <c r="R55" s="252"/>
      <c r="S55" s="256" t="s">
        <v>19</v>
      </c>
      <c r="T55" s="257" t="s">
        <v>129</v>
      </c>
      <c r="U55" s="252"/>
      <c r="V55" s="253" t="s">
        <v>26</v>
      </c>
      <c r="W55" s="252"/>
      <c r="X55" s="256" t="s">
        <v>19</v>
      </c>
      <c r="Y55" s="255" t="s">
        <v>136</v>
      </c>
      <c r="Z55" s="373">
        <f t="shared" si="0"/>
        <v>0</v>
      </c>
      <c r="AA55" s="374"/>
      <c r="AB55" s="358" t="s">
        <v>18</v>
      </c>
      <c r="AC55" s="359"/>
      <c r="AD55" s="367">
        <f t="shared" si="1"/>
        <v>0</v>
      </c>
      <c r="AE55" s="368"/>
      <c r="AF55" s="356" t="s">
        <v>18</v>
      </c>
      <c r="AG55" s="357"/>
      <c r="AH55" s="340"/>
      <c r="AI55" s="186">
        <f t="shared" si="2"/>
        <v>0</v>
      </c>
      <c r="AJ55" s="187">
        <f t="shared" si="3"/>
        <v>0</v>
      </c>
      <c r="AK55" s="187">
        <f t="shared" si="4"/>
        <v>0</v>
      </c>
      <c r="AL55" s="185">
        <f t="shared" si="5"/>
        <v>0</v>
      </c>
      <c r="AM55" s="188">
        <f t="shared" si="6"/>
        <v>0</v>
      </c>
      <c r="AN55" s="286">
        <f t="shared" si="7"/>
        <v>0</v>
      </c>
    </row>
    <row r="56" spans="1:40" s="238" customFormat="1" ht="18" customHeight="1">
      <c r="A56" s="5"/>
      <c r="B56" s="249"/>
      <c r="C56" s="369"/>
      <c r="D56" s="370"/>
      <c r="E56" s="311"/>
      <c r="F56" s="252"/>
      <c r="G56" s="253" t="s">
        <v>26</v>
      </c>
      <c r="H56" s="252"/>
      <c r="I56" s="254" t="s">
        <v>19</v>
      </c>
      <c r="J56" s="255" t="s">
        <v>129</v>
      </c>
      <c r="K56" s="252"/>
      <c r="L56" s="253" t="s">
        <v>26</v>
      </c>
      <c r="M56" s="252"/>
      <c r="N56" s="254" t="s">
        <v>19</v>
      </c>
      <c r="O56" s="255" t="s">
        <v>135</v>
      </c>
      <c r="P56" s="252"/>
      <c r="Q56" s="253" t="s">
        <v>26</v>
      </c>
      <c r="R56" s="252"/>
      <c r="S56" s="256" t="s">
        <v>19</v>
      </c>
      <c r="T56" s="257" t="s">
        <v>129</v>
      </c>
      <c r="U56" s="252"/>
      <c r="V56" s="253" t="s">
        <v>26</v>
      </c>
      <c r="W56" s="252"/>
      <c r="X56" s="256" t="s">
        <v>19</v>
      </c>
      <c r="Y56" s="255" t="s">
        <v>136</v>
      </c>
      <c r="Z56" s="373">
        <f t="shared" si="0"/>
        <v>0</v>
      </c>
      <c r="AA56" s="374"/>
      <c r="AB56" s="358" t="s">
        <v>18</v>
      </c>
      <c r="AC56" s="359"/>
      <c r="AD56" s="367">
        <f t="shared" si="1"/>
        <v>0</v>
      </c>
      <c r="AE56" s="368"/>
      <c r="AF56" s="356" t="s">
        <v>18</v>
      </c>
      <c r="AG56" s="357"/>
      <c r="AH56" s="340"/>
      <c r="AI56" s="186">
        <f t="shared" si="2"/>
        <v>0</v>
      </c>
      <c r="AJ56" s="187">
        <f t="shared" si="3"/>
        <v>0</v>
      </c>
      <c r="AK56" s="187">
        <f t="shared" si="4"/>
        <v>0</v>
      </c>
      <c r="AL56" s="185">
        <f t="shared" si="5"/>
        <v>0</v>
      </c>
      <c r="AM56" s="188">
        <f t="shared" si="6"/>
        <v>0</v>
      </c>
      <c r="AN56" s="286">
        <f t="shared" si="7"/>
        <v>0</v>
      </c>
    </row>
    <row r="57" spans="1:40" s="238" customFormat="1" ht="18" customHeight="1">
      <c r="A57" s="5"/>
      <c r="B57" s="249"/>
      <c r="C57" s="369"/>
      <c r="D57" s="370"/>
      <c r="E57" s="311"/>
      <c r="F57" s="252"/>
      <c r="G57" s="253" t="s">
        <v>26</v>
      </c>
      <c r="H57" s="252"/>
      <c r="I57" s="254" t="s">
        <v>19</v>
      </c>
      <c r="J57" s="255" t="s">
        <v>129</v>
      </c>
      <c r="K57" s="252"/>
      <c r="L57" s="253" t="s">
        <v>26</v>
      </c>
      <c r="M57" s="252"/>
      <c r="N57" s="254" t="s">
        <v>19</v>
      </c>
      <c r="O57" s="255" t="s">
        <v>135</v>
      </c>
      <c r="P57" s="252"/>
      <c r="Q57" s="253" t="s">
        <v>26</v>
      </c>
      <c r="R57" s="252"/>
      <c r="S57" s="256" t="s">
        <v>19</v>
      </c>
      <c r="T57" s="257" t="s">
        <v>129</v>
      </c>
      <c r="U57" s="252"/>
      <c r="V57" s="253" t="s">
        <v>26</v>
      </c>
      <c r="W57" s="252"/>
      <c r="X57" s="256" t="s">
        <v>19</v>
      </c>
      <c r="Y57" s="255" t="s">
        <v>136</v>
      </c>
      <c r="Z57" s="373">
        <f t="shared" si="0"/>
        <v>0</v>
      </c>
      <c r="AA57" s="374"/>
      <c r="AB57" s="358" t="s">
        <v>18</v>
      </c>
      <c r="AC57" s="359"/>
      <c r="AD57" s="367">
        <f t="shared" si="1"/>
        <v>0</v>
      </c>
      <c r="AE57" s="368"/>
      <c r="AF57" s="356" t="s">
        <v>18</v>
      </c>
      <c r="AG57" s="357"/>
      <c r="AH57" s="340"/>
      <c r="AI57" s="186">
        <f t="shared" si="2"/>
        <v>0</v>
      </c>
      <c r="AJ57" s="187">
        <f t="shared" si="3"/>
        <v>0</v>
      </c>
      <c r="AK57" s="187">
        <f t="shared" si="4"/>
        <v>0</v>
      </c>
      <c r="AL57" s="185">
        <f t="shared" si="5"/>
        <v>0</v>
      </c>
      <c r="AM57" s="188">
        <f t="shared" si="6"/>
        <v>0</v>
      </c>
      <c r="AN57" s="286">
        <f t="shared" si="7"/>
        <v>0</v>
      </c>
    </row>
    <row r="58" spans="1:40" s="238" customFormat="1" ht="18" customHeight="1">
      <c r="A58" s="5"/>
      <c r="B58" s="249"/>
      <c r="C58" s="369"/>
      <c r="D58" s="370"/>
      <c r="E58" s="311"/>
      <c r="F58" s="252"/>
      <c r="G58" s="253" t="s">
        <v>26</v>
      </c>
      <c r="H58" s="252"/>
      <c r="I58" s="254" t="s">
        <v>19</v>
      </c>
      <c r="J58" s="255" t="s">
        <v>129</v>
      </c>
      <c r="K58" s="252"/>
      <c r="L58" s="253" t="s">
        <v>26</v>
      </c>
      <c r="M58" s="252"/>
      <c r="N58" s="254" t="s">
        <v>19</v>
      </c>
      <c r="O58" s="255" t="s">
        <v>135</v>
      </c>
      <c r="P58" s="252"/>
      <c r="Q58" s="253" t="s">
        <v>26</v>
      </c>
      <c r="R58" s="252"/>
      <c r="S58" s="256" t="s">
        <v>19</v>
      </c>
      <c r="T58" s="257" t="s">
        <v>129</v>
      </c>
      <c r="U58" s="252"/>
      <c r="V58" s="253" t="s">
        <v>26</v>
      </c>
      <c r="W58" s="252"/>
      <c r="X58" s="256" t="s">
        <v>19</v>
      </c>
      <c r="Y58" s="255" t="s">
        <v>136</v>
      </c>
      <c r="Z58" s="373">
        <f t="shared" si="0"/>
        <v>0</v>
      </c>
      <c r="AA58" s="374"/>
      <c r="AB58" s="358" t="s">
        <v>18</v>
      </c>
      <c r="AC58" s="359"/>
      <c r="AD58" s="367">
        <f t="shared" si="1"/>
        <v>0</v>
      </c>
      <c r="AE58" s="368"/>
      <c r="AF58" s="356" t="s">
        <v>18</v>
      </c>
      <c r="AG58" s="357"/>
      <c r="AH58" s="340"/>
      <c r="AI58" s="186">
        <f t="shared" si="2"/>
        <v>0</v>
      </c>
      <c r="AJ58" s="187">
        <f t="shared" si="3"/>
        <v>0</v>
      </c>
      <c r="AK58" s="187">
        <f t="shared" si="4"/>
        <v>0</v>
      </c>
      <c r="AL58" s="185">
        <f t="shared" si="5"/>
        <v>0</v>
      </c>
      <c r="AM58" s="188">
        <f t="shared" si="6"/>
        <v>0</v>
      </c>
      <c r="AN58" s="286">
        <f t="shared" si="7"/>
        <v>0</v>
      </c>
    </row>
    <row r="59" spans="1:40" s="238" customFormat="1" ht="18" customHeight="1">
      <c r="A59" s="5"/>
      <c r="B59" s="249"/>
      <c r="C59" s="369"/>
      <c r="D59" s="370"/>
      <c r="E59" s="311"/>
      <c r="F59" s="252"/>
      <c r="G59" s="253" t="s">
        <v>26</v>
      </c>
      <c r="H59" s="252"/>
      <c r="I59" s="254" t="s">
        <v>19</v>
      </c>
      <c r="J59" s="255" t="s">
        <v>129</v>
      </c>
      <c r="K59" s="252"/>
      <c r="L59" s="253" t="s">
        <v>26</v>
      </c>
      <c r="M59" s="252"/>
      <c r="N59" s="254" t="s">
        <v>19</v>
      </c>
      <c r="O59" s="255" t="s">
        <v>135</v>
      </c>
      <c r="P59" s="252"/>
      <c r="Q59" s="253" t="s">
        <v>26</v>
      </c>
      <c r="R59" s="252"/>
      <c r="S59" s="256" t="s">
        <v>19</v>
      </c>
      <c r="T59" s="257" t="s">
        <v>129</v>
      </c>
      <c r="U59" s="252"/>
      <c r="V59" s="253" t="s">
        <v>26</v>
      </c>
      <c r="W59" s="252"/>
      <c r="X59" s="256" t="s">
        <v>19</v>
      </c>
      <c r="Y59" s="255" t="s">
        <v>136</v>
      </c>
      <c r="Z59" s="373">
        <f t="shared" si="0"/>
        <v>0</v>
      </c>
      <c r="AA59" s="374"/>
      <c r="AB59" s="358" t="s">
        <v>18</v>
      </c>
      <c r="AC59" s="359"/>
      <c r="AD59" s="367">
        <f t="shared" si="1"/>
        <v>0</v>
      </c>
      <c r="AE59" s="368"/>
      <c r="AF59" s="356" t="s">
        <v>18</v>
      </c>
      <c r="AG59" s="357"/>
      <c r="AH59" s="340"/>
      <c r="AI59" s="186">
        <f t="shared" si="2"/>
        <v>0</v>
      </c>
      <c r="AJ59" s="187">
        <f t="shared" si="3"/>
        <v>0</v>
      </c>
      <c r="AK59" s="187">
        <f t="shared" si="4"/>
        <v>0</v>
      </c>
      <c r="AL59" s="185">
        <f t="shared" si="5"/>
        <v>0</v>
      </c>
      <c r="AM59" s="188">
        <f t="shared" si="6"/>
        <v>0</v>
      </c>
      <c r="AN59" s="286">
        <f t="shared" si="7"/>
        <v>0</v>
      </c>
    </row>
    <row r="60" spans="1:40" s="238" customFormat="1" ht="18" customHeight="1">
      <c r="A60" s="5"/>
      <c r="B60" s="4"/>
      <c r="C60" s="371"/>
      <c r="D60" s="372"/>
      <c r="E60" s="312"/>
      <c r="F60" s="252"/>
      <c r="G60" s="253" t="s">
        <v>26</v>
      </c>
      <c r="H60" s="252"/>
      <c r="I60" s="254" t="s">
        <v>19</v>
      </c>
      <c r="J60" s="255" t="s">
        <v>129</v>
      </c>
      <c r="K60" s="252"/>
      <c r="L60" s="253" t="s">
        <v>26</v>
      </c>
      <c r="M60" s="252"/>
      <c r="N60" s="254" t="s">
        <v>19</v>
      </c>
      <c r="O60" s="255" t="s">
        <v>135</v>
      </c>
      <c r="P60" s="252"/>
      <c r="Q60" s="253" t="s">
        <v>26</v>
      </c>
      <c r="R60" s="252"/>
      <c r="S60" s="256" t="s">
        <v>19</v>
      </c>
      <c r="T60" s="257" t="s">
        <v>129</v>
      </c>
      <c r="U60" s="252"/>
      <c r="V60" s="253" t="s">
        <v>26</v>
      </c>
      <c r="W60" s="252"/>
      <c r="X60" s="256" t="s">
        <v>19</v>
      </c>
      <c r="Y60" s="255" t="s">
        <v>136</v>
      </c>
      <c r="Z60" s="373">
        <f t="shared" si="0"/>
        <v>0</v>
      </c>
      <c r="AA60" s="374"/>
      <c r="AB60" s="358" t="s">
        <v>18</v>
      </c>
      <c r="AC60" s="359"/>
      <c r="AD60" s="367">
        <f t="shared" si="1"/>
        <v>0</v>
      </c>
      <c r="AE60" s="368"/>
      <c r="AF60" s="356" t="s">
        <v>18</v>
      </c>
      <c r="AG60" s="357"/>
      <c r="AH60" s="340"/>
      <c r="AI60" s="186">
        <f t="shared" si="2"/>
        <v>0</v>
      </c>
      <c r="AJ60" s="187">
        <f t="shared" si="3"/>
        <v>0</v>
      </c>
      <c r="AK60" s="187">
        <f t="shared" si="4"/>
        <v>0</v>
      </c>
      <c r="AL60" s="185">
        <f t="shared" si="5"/>
        <v>0</v>
      </c>
      <c r="AM60" s="188">
        <f t="shared" si="6"/>
        <v>0</v>
      </c>
      <c r="AN60" s="282">
        <f t="shared" si="7"/>
        <v>0</v>
      </c>
    </row>
    <row r="61" spans="1:40" s="238" customFormat="1" ht="18" customHeight="1">
      <c r="A61" s="5"/>
      <c r="B61" s="4"/>
      <c r="C61" s="371"/>
      <c r="D61" s="372"/>
      <c r="E61" s="312"/>
      <c r="F61" s="252"/>
      <c r="G61" s="253" t="s">
        <v>26</v>
      </c>
      <c r="H61" s="252"/>
      <c r="I61" s="254" t="s">
        <v>19</v>
      </c>
      <c r="J61" s="255" t="s">
        <v>129</v>
      </c>
      <c r="K61" s="252"/>
      <c r="L61" s="253" t="s">
        <v>26</v>
      </c>
      <c r="M61" s="252"/>
      <c r="N61" s="254" t="s">
        <v>19</v>
      </c>
      <c r="O61" s="255" t="s">
        <v>135</v>
      </c>
      <c r="P61" s="252"/>
      <c r="Q61" s="253" t="s">
        <v>26</v>
      </c>
      <c r="R61" s="252"/>
      <c r="S61" s="256" t="s">
        <v>19</v>
      </c>
      <c r="T61" s="257" t="s">
        <v>129</v>
      </c>
      <c r="U61" s="252"/>
      <c r="V61" s="253" t="s">
        <v>26</v>
      </c>
      <c r="W61" s="252"/>
      <c r="X61" s="256" t="s">
        <v>19</v>
      </c>
      <c r="Y61" s="255" t="s">
        <v>136</v>
      </c>
      <c r="Z61" s="373">
        <f aca="true" t="shared" si="8" ref="Z61:Z75">IF(C61="宿直",0,AJ61-AI61-AM61)</f>
        <v>0</v>
      </c>
      <c r="AA61" s="374"/>
      <c r="AB61" s="358" t="s">
        <v>18</v>
      </c>
      <c r="AC61" s="359"/>
      <c r="AD61" s="367">
        <f t="shared" si="1"/>
        <v>0</v>
      </c>
      <c r="AE61" s="368"/>
      <c r="AF61" s="356" t="s">
        <v>18</v>
      </c>
      <c r="AG61" s="357"/>
      <c r="AH61" s="340"/>
      <c r="AI61" s="186">
        <f>F61+H61/60</f>
        <v>0</v>
      </c>
      <c r="AJ61" s="187">
        <f>K61+M61/60</f>
        <v>0</v>
      </c>
      <c r="AK61" s="187">
        <f>P61+R61/60</f>
        <v>0</v>
      </c>
      <c r="AL61" s="185">
        <f>U61+W61/60</f>
        <v>0</v>
      </c>
      <c r="AM61" s="188">
        <f>AL61-AK61</f>
        <v>0</v>
      </c>
      <c r="AN61" s="282">
        <f t="shared" si="7"/>
        <v>0</v>
      </c>
    </row>
    <row r="62" spans="1:40" s="238" customFormat="1" ht="18" customHeight="1">
      <c r="A62" s="5"/>
      <c r="B62" s="4"/>
      <c r="C62" s="371"/>
      <c r="D62" s="372"/>
      <c r="E62" s="312"/>
      <c r="F62" s="252"/>
      <c r="G62" s="253" t="s">
        <v>26</v>
      </c>
      <c r="H62" s="252"/>
      <c r="I62" s="254" t="s">
        <v>19</v>
      </c>
      <c r="J62" s="255" t="s">
        <v>129</v>
      </c>
      <c r="K62" s="252"/>
      <c r="L62" s="253" t="s">
        <v>26</v>
      </c>
      <c r="M62" s="252"/>
      <c r="N62" s="254" t="s">
        <v>19</v>
      </c>
      <c r="O62" s="255" t="s">
        <v>135</v>
      </c>
      <c r="P62" s="252"/>
      <c r="Q62" s="253" t="s">
        <v>26</v>
      </c>
      <c r="R62" s="252"/>
      <c r="S62" s="256" t="s">
        <v>19</v>
      </c>
      <c r="T62" s="257" t="s">
        <v>129</v>
      </c>
      <c r="U62" s="252"/>
      <c r="V62" s="253" t="s">
        <v>26</v>
      </c>
      <c r="W62" s="252"/>
      <c r="X62" s="256" t="s">
        <v>19</v>
      </c>
      <c r="Y62" s="255" t="s">
        <v>136</v>
      </c>
      <c r="Z62" s="373">
        <f t="shared" si="8"/>
        <v>0</v>
      </c>
      <c r="AA62" s="374"/>
      <c r="AB62" s="358" t="s">
        <v>18</v>
      </c>
      <c r="AC62" s="359"/>
      <c r="AD62" s="367">
        <f t="shared" si="1"/>
        <v>0</v>
      </c>
      <c r="AE62" s="368"/>
      <c r="AF62" s="356" t="s">
        <v>18</v>
      </c>
      <c r="AG62" s="357"/>
      <c r="AH62" s="340"/>
      <c r="AI62" s="186">
        <f>F62+H62/60</f>
        <v>0</v>
      </c>
      <c r="AJ62" s="187">
        <f>K62+M62/60</f>
        <v>0</v>
      </c>
      <c r="AK62" s="187">
        <f>P62+R62/60</f>
        <v>0</v>
      </c>
      <c r="AL62" s="185">
        <f>U62+W62/60</f>
        <v>0</v>
      </c>
      <c r="AM62" s="188">
        <f>AL62-AK62</f>
        <v>0</v>
      </c>
      <c r="AN62" s="282">
        <f t="shared" si="7"/>
        <v>0</v>
      </c>
    </row>
    <row r="63" spans="1:40" s="238" customFormat="1" ht="18" customHeight="1">
      <c r="A63" s="5"/>
      <c r="B63" s="4"/>
      <c r="C63" s="371"/>
      <c r="D63" s="372"/>
      <c r="E63" s="312"/>
      <c r="F63" s="252"/>
      <c r="G63" s="253" t="s">
        <v>26</v>
      </c>
      <c r="H63" s="252"/>
      <c r="I63" s="254" t="s">
        <v>19</v>
      </c>
      <c r="J63" s="255" t="s">
        <v>129</v>
      </c>
      <c r="K63" s="252"/>
      <c r="L63" s="253" t="s">
        <v>26</v>
      </c>
      <c r="M63" s="252"/>
      <c r="N63" s="254" t="s">
        <v>19</v>
      </c>
      <c r="O63" s="255" t="s">
        <v>135</v>
      </c>
      <c r="P63" s="252"/>
      <c r="Q63" s="253" t="s">
        <v>26</v>
      </c>
      <c r="R63" s="252"/>
      <c r="S63" s="256" t="s">
        <v>19</v>
      </c>
      <c r="T63" s="257" t="s">
        <v>129</v>
      </c>
      <c r="U63" s="252"/>
      <c r="V63" s="253" t="s">
        <v>26</v>
      </c>
      <c r="W63" s="252"/>
      <c r="X63" s="256" t="s">
        <v>19</v>
      </c>
      <c r="Y63" s="255" t="s">
        <v>136</v>
      </c>
      <c r="Z63" s="373">
        <f t="shared" si="8"/>
        <v>0</v>
      </c>
      <c r="AA63" s="374"/>
      <c r="AB63" s="358" t="s">
        <v>18</v>
      </c>
      <c r="AC63" s="359"/>
      <c r="AD63" s="367">
        <f t="shared" si="1"/>
        <v>0</v>
      </c>
      <c r="AE63" s="368"/>
      <c r="AF63" s="356" t="s">
        <v>18</v>
      </c>
      <c r="AG63" s="357"/>
      <c r="AH63" s="340"/>
      <c r="AI63" s="186">
        <f>F63+H63/60</f>
        <v>0</v>
      </c>
      <c r="AJ63" s="187">
        <f>K63+M63/60</f>
        <v>0</v>
      </c>
      <c r="AK63" s="187">
        <f>P63+R63/60</f>
        <v>0</v>
      </c>
      <c r="AL63" s="185">
        <f>U63+W63/60</f>
        <v>0</v>
      </c>
      <c r="AM63" s="188">
        <f>AL63-AK63</f>
        <v>0</v>
      </c>
      <c r="AN63" s="282">
        <f t="shared" si="7"/>
        <v>0</v>
      </c>
    </row>
    <row r="64" spans="1:40" s="238" customFormat="1" ht="18" customHeight="1">
      <c r="A64" s="5"/>
      <c r="B64" s="4"/>
      <c r="C64" s="371"/>
      <c r="D64" s="372"/>
      <c r="E64" s="312"/>
      <c r="F64" s="252"/>
      <c r="G64" s="253" t="s">
        <v>26</v>
      </c>
      <c r="H64" s="252"/>
      <c r="I64" s="254" t="s">
        <v>19</v>
      </c>
      <c r="J64" s="255" t="s">
        <v>129</v>
      </c>
      <c r="K64" s="252"/>
      <c r="L64" s="253" t="s">
        <v>26</v>
      </c>
      <c r="M64" s="252"/>
      <c r="N64" s="254" t="s">
        <v>19</v>
      </c>
      <c r="O64" s="255" t="s">
        <v>135</v>
      </c>
      <c r="P64" s="252"/>
      <c r="Q64" s="253" t="s">
        <v>26</v>
      </c>
      <c r="R64" s="252"/>
      <c r="S64" s="256" t="s">
        <v>19</v>
      </c>
      <c r="T64" s="257" t="s">
        <v>129</v>
      </c>
      <c r="U64" s="252"/>
      <c r="V64" s="253" t="s">
        <v>26</v>
      </c>
      <c r="W64" s="252"/>
      <c r="X64" s="256" t="s">
        <v>19</v>
      </c>
      <c r="Y64" s="255" t="s">
        <v>136</v>
      </c>
      <c r="Z64" s="373">
        <f t="shared" si="8"/>
        <v>0</v>
      </c>
      <c r="AA64" s="374"/>
      <c r="AB64" s="358" t="s">
        <v>18</v>
      </c>
      <c r="AC64" s="359"/>
      <c r="AD64" s="367">
        <f t="shared" si="1"/>
        <v>0</v>
      </c>
      <c r="AE64" s="368"/>
      <c r="AF64" s="356" t="s">
        <v>18</v>
      </c>
      <c r="AG64" s="357"/>
      <c r="AH64" s="340"/>
      <c r="AI64" s="186">
        <f>F64+H64/60</f>
        <v>0</v>
      </c>
      <c r="AJ64" s="187">
        <f>K64+M64/60</f>
        <v>0</v>
      </c>
      <c r="AK64" s="187">
        <f>P64+R64/60</f>
        <v>0</v>
      </c>
      <c r="AL64" s="185">
        <f>U64+W64/60</f>
        <v>0</v>
      </c>
      <c r="AM64" s="188">
        <f>AL64-AK64</f>
        <v>0</v>
      </c>
      <c r="AN64" s="282">
        <f t="shared" si="7"/>
        <v>0</v>
      </c>
    </row>
    <row r="65" spans="1:40" s="238" customFormat="1" ht="18" customHeight="1">
      <c r="A65" s="5"/>
      <c r="B65" s="4"/>
      <c r="C65" s="371"/>
      <c r="D65" s="372"/>
      <c r="E65" s="312"/>
      <c r="F65" s="252"/>
      <c r="G65" s="253" t="s">
        <v>26</v>
      </c>
      <c r="H65" s="252"/>
      <c r="I65" s="254" t="s">
        <v>19</v>
      </c>
      <c r="J65" s="255" t="s">
        <v>129</v>
      </c>
      <c r="K65" s="252"/>
      <c r="L65" s="253" t="s">
        <v>26</v>
      </c>
      <c r="M65" s="252"/>
      <c r="N65" s="254" t="s">
        <v>19</v>
      </c>
      <c r="O65" s="255" t="s">
        <v>135</v>
      </c>
      <c r="P65" s="252"/>
      <c r="Q65" s="253" t="s">
        <v>26</v>
      </c>
      <c r="R65" s="252"/>
      <c r="S65" s="256" t="s">
        <v>19</v>
      </c>
      <c r="T65" s="257" t="s">
        <v>129</v>
      </c>
      <c r="U65" s="252"/>
      <c r="V65" s="253" t="s">
        <v>26</v>
      </c>
      <c r="W65" s="252"/>
      <c r="X65" s="256" t="s">
        <v>19</v>
      </c>
      <c r="Y65" s="255" t="s">
        <v>136</v>
      </c>
      <c r="Z65" s="373">
        <f t="shared" si="8"/>
        <v>0</v>
      </c>
      <c r="AA65" s="374"/>
      <c r="AB65" s="358" t="s">
        <v>18</v>
      </c>
      <c r="AC65" s="359"/>
      <c r="AD65" s="367">
        <f t="shared" si="1"/>
        <v>0</v>
      </c>
      <c r="AE65" s="368"/>
      <c r="AF65" s="356" t="s">
        <v>18</v>
      </c>
      <c r="AG65" s="357"/>
      <c r="AH65" s="340"/>
      <c r="AI65" s="186">
        <f>F65+H65/60</f>
        <v>0</v>
      </c>
      <c r="AJ65" s="187">
        <f>K65+M65/60</f>
        <v>0</v>
      </c>
      <c r="AK65" s="187">
        <f>P65+R65/60</f>
        <v>0</v>
      </c>
      <c r="AL65" s="185">
        <f>U65+W65/60</f>
        <v>0</v>
      </c>
      <c r="AM65" s="188">
        <f>AL65-AK65</f>
        <v>0</v>
      </c>
      <c r="AN65" s="282">
        <f t="shared" si="7"/>
        <v>0</v>
      </c>
    </row>
    <row r="66" spans="1:40" s="238" customFormat="1" ht="18" customHeight="1">
      <c r="A66" s="5"/>
      <c r="B66" s="4"/>
      <c r="C66" s="371"/>
      <c r="D66" s="372"/>
      <c r="E66" s="312"/>
      <c r="F66" s="252"/>
      <c r="G66" s="253" t="s">
        <v>26</v>
      </c>
      <c r="H66" s="252"/>
      <c r="I66" s="254" t="s">
        <v>19</v>
      </c>
      <c r="J66" s="255" t="s">
        <v>129</v>
      </c>
      <c r="K66" s="252"/>
      <c r="L66" s="253" t="s">
        <v>26</v>
      </c>
      <c r="M66" s="252"/>
      <c r="N66" s="254" t="s">
        <v>19</v>
      </c>
      <c r="O66" s="255" t="s">
        <v>135</v>
      </c>
      <c r="P66" s="252"/>
      <c r="Q66" s="253" t="s">
        <v>26</v>
      </c>
      <c r="R66" s="252"/>
      <c r="S66" s="256" t="s">
        <v>19</v>
      </c>
      <c r="T66" s="257" t="s">
        <v>129</v>
      </c>
      <c r="U66" s="252"/>
      <c r="V66" s="253" t="s">
        <v>26</v>
      </c>
      <c r="W66" s="252"/>
      <c r="X66" s="256" t="s">
        <v>19</v>
      </c>
      <c r="Y66" s="255" t="s">
        <v>136</v>
      </c>
      <c r="Z66" s="373">
        <f t="shared" si="8"/>
        <v>0</v>
      </c>
      <c r="AA66" s="374"/>
      <c r="AB66" s="358" t="s">
        <v>18</v>
      </c>
      <c r="AC66" s="359"/>
      <c r="AD66" s="367">
        <f t="shared" si="1"/>
        <v>0</v>
      </c>
      <c r="AE66" s="368"/>
      <c r="AF66" s="356" t="s">
        <v>18</v>
      </c>
      <c r="AG66" s="357"/>
      <c r="AH66" s="340"/>
      <c r="AI66" s="186">
        <f aca="true" t="shared" si="9" ref="AI66:AI75">F66+H66/60</f>
        <v>0</v>
      </c>
      <c r="AJ66" s="187">
        <f aca="true" t="shared" si="10" ref="AJ66:AJ75">K66+M66/60</f>
        <v>0</v>
      </c>
      <c r="AK66" s="187">
        <f aca="true" t="shared" si="11" ref="AK66:AK75">P66+R66/60</f>
        <v>0</v>
      </c>
      <c r="AL66" s="185">
        <f aca="true" t="shared" si="12" ref="AL66:AL75">U66+W66/60</f>
        <v>0</v>
      </c>
      <c r="AM66" s="188">
        <f aca="true" t="shared" si="13" ref="AM66:AM75">AL66-AK66</f>
        <v>0</v>
      </c>
      <c r="AN66" s="282">
        <f t="shared" si="7"/>
        <v>0</v>
      </c>
    </row>
    <row r="67" spans="1:40" s="238" customFormat="1" ht="18" customHeight="1">
      <c r="A67" s="5"/>
      <c r="B67" s="4"/>
      <c r="C67" s="371"/>
      <c r="D67" s="372"/>
      <c r="E67" s="312"/>
      <c r="F67" s="252"/>
      <c r="G67" s="253" t="s">
        <v>26</v>
      </c>
      <c r="H67" s="252"/>
      <c r="I67" s="254" t="s">
        <v>19</v>
      </c>
      <c r="J67" s="255" t="s">
        <v>129</v>
      </c>
      <c r="K67" s="252"/>
      <c r="L67" s="253" t="s">
        <v>26</v>
      </c>
      <c r="M67" s="252"/>
      <c r="N67" s="254" t="s">
        <v>19</v>
      </c>
      <c r="O67" s="255" t="s">
        <v>135</v>
      </c>
      <c r="P67" s="252"/>
      <c r="Q67" s="253" t="s">
        <v>26</v>
      </c>
      <c r="R67" s="252"/>
      <c r="S67" s="256" t="s">
        <v>19</v>
      </c>
      <c r="T67" s="257" t="s">
        <v>129</v>
      </c>
      <c r="U67" s="252"/>
      <c r="V67" s="253" t="s">
        <v>26</v>
      </c>
      <c r="W67" s="252"/>
      <c r="X67" s="256" t="s">
        <v>19</v>
      </c>
      <c r="Y67" s="255" t="s">
        <v>136</v>
      </c>
      <c r="Z67" s="373">
        <f t="shared" si="8"/>
        <v>0</v>
      </c>
      <c r="AA67" s="374"/>
      <c r="AB67" s="358" t="s">
        <v>18</v>
      </c>
      <c r="AC67" s="359"/>
      <c r="AD67" s="367">
        <f t="shared" si="1"/>
        <v>0</v>
      </c>
      <c r="AE67" s="368"/>
      <c r="AF67" s="356" t="s">
        <v>18</v>
      </c>
      <c r="AG67" s="357"/>
      <c r="AH67" s="340"/>
      <c r="AI67" s="186">
        <f t="shared" si="9"/>
        <v>0</v>
      </c>
      <c r="AJ67" s="187">
        <f t="shared" si="10"/>
        <v>0</v>
      </c>
      <c r="AK67" s="187">
        <f t="shared" si="11"/>
        <v>0</v>
      </c>
      <c r="AL67" s="185">
        <f t="shared" si="12"/>
        <v>0</v>
      </c>
      <c r="AM67" s="188">
        <f t="shared" si="13"/>
        <v>0</v>
      </c>
      <c r="AN67" s="282">
        <f t="shared" si="7"/>
        <v>0</v>
      </c>
    </row>
    <row r="68" spans="1:40" s="238" customFormat="1" ht="18" customHeight="1">
      <c r="A68" s="5"/>
      <c r="B68" s="4"/>
      <c r="C68" s="371"/>
      <c r="D68" s="372"/>
      <c r="E68" s="312"/>
      <c r="F68" s="252"/>
      <c r="G68" s="253" t="s">
        <v>26</v>
      </c>
      <c r="H68" s="252"/>
      <c r="I68" s="254" t="s">
        <v>19</v>
      </c>
      <c r="J68" s="255" t="s">
        <v>129</v>
      </c>
      <c r="K68" s="252"/>
      <c r="L68" s="253" t="s">
        <v>26</v>
      </c>
      <c r="M68" s="252"/>
      <c r="N68" s="254" t="s">
        <v>19</v>
      </c>
      <c r="O68" s="255" t="s">
        <v>135</v>
      </c>
      <c r="P68" s="252"/>
      <c r="Q68" s="253" t="s">
        <v>26</v>
      </c>
      <c r="R68" s="252"/>
      <c r="S68" s="256" t="s">
        <v>19</v>
      </c>
      <c r="T68" s="257" t="s">
        <v>129</v>
      </c>
      <c r="U68" s="252"/>
      <c r="V68" s="253" t="s">
        <v>26</v>
      </c>
      <c r="W68" s="252"/>
      <c r="X68" s="256" t="s">
        <v>19</v>
      </c>
      <c r="Y68" s="255" t="s">
        <v>136</v>
      </c>
      <c r="Z68" s="373">
        <f t="shared" si="8"/>
        <v>0</v>
      </c>
      <c r="AA68" s="374"/>
      <c r="AB68" s="358" t="s">
        <v>18</v>
      </c>
      <c r="AC68" s="359"/>
      <c r="AD68" s="367">
        <f t="shared" si="1"/>
        <v>0</v>
      </c>
      <c r="AE68" s="368"/>
      <c r="AF68" s="356" t="s">
        <v>18</v>
      </c>
      <c r="AG68" s="357"/>
      <c r="AH68" s="340"/>
      <c r="AI68" s="186">
        <f t="shared" si="9"/>
        <v>0</v>
      </c>
      <c r="AJ68" s="187">
        <f t="shared" si="10"/>
        <v>0</v>
      </c>
      <c r="AK68" s="187">
        <f t="shared" si="11"/>
        <v>0</v>
      </c>
      <c r="AL68" s="185">
        <f t="shared" si="12"/>
        <v>0</v>
      </c>
      <c r="AM68" s="188">
        <f t="shared" si="13"/>
        <v>0</v>
      </c>
      <c r="AN68" s="282">
        <f t="shared" si="7"/>
        <v>0</v>
      </c>
    </row>
    <row r="69" spans="1:40" s="238" customFormat="1" ht="18" customHeight="1">
      <c r="A69" s="5"/>
      <c r="B69" s="4"/>
      <c r="C69" s="371"/>
      <c r="D69" s="372"/>
      <c r="E69" s="312"/>
      <c r="F69" s="252"/>
      <c r="G69" s="253" t="s">
        <v>26</v>
      </c>
      <c r="H69" s="252"/>
      <c r="I69" s="254" t="s">
        <v>19</v>
      </c>
      <c r="J69" s="255" t="s">
        <v>129</v>
      </c>
      <c r="K69" s="252"/>
      <c r="L69" s="253" t="s">
        <v>26</v>
      </c>
      <c r="M69" s="252"/>
      <c r="N69" s="254" t="s">
        <v>19</v>
      </c>
      <c r="O69" s="255" t="s">
        <v>135</v>
      </c>
      <c r="P69" s="252"/>
      <c r="Q69" s="253" t="s">
        <v>26</v>
      </c>
      <c r="R69" s="252"/>
      <c r="S69" s="256" t="s">
        <v>19</v>
      </c>
      <c r="T69" s="257" t="s">
        <v>129</v>
      </c>
      <c r="U69" s="252"/>
      <c r="V69" s="253" t="s">
        <v>26</v>
      </c>
      <c r="W69" s="252"/>
      <c r="X69" s="256" t="s">
        <v>19</v>
      </c>
      <c r="Y69" s="255" t="s">
        <v>136</v>
      </c>
      <c r="Z69" s="373">
        <f t="shared" si="8"/>
        <v>0</v>
      </c>
      <c r="AA69" s="374"/>
      <c r="AB69" s="358" t="s">
        <v>18</v>
      </c>
      <c r="AC69" s="359"/>
      <c r="AD69" s="367">
        <f t="shared" si="1"/>
        <v>0</v>
      </c>
      <c r="AE69" s="368"/>
      <c r="AF69" s="356" t="s">
        <v>18</v>
      </c>
      <c r="AG69" s="357"/>
      <c r="AH69" s="340"/>
      <c r="AI69" s="186">
        <f t="shared" si="9"/>
        <v>0</v>
      </c>
      <c r="AJ69" s="187">
        <f t="shared" si="10"/>
        <v>0</v>
      </c>
      <c r="AK69" s="187">
        <f t="shared" si="11"/>
        <v>0</v>
      </c>
      <c r="AL69" s="185">
        <f t="shared" si="12"/>
        <v>0</v>
      </c>
      <c r="AM69" s="188">
        <f t="shared" si="13"/>
        <v>0</v>
      </c>
      <c r="AN69" s="282">
        <f t="shared" si="7"/>
        <v>0</v>
      </c>
    </row>
    <row r="70" spans="1:40" s="238" customFormat="1" ht="18" customHeight="1">
      <c r="A70" s="5"/>
      <c r="B70" s="4"/>
      <c r="C70" s="371"/>
      <c r="D70" s="372"/>
      <c r="E70" s="312"/>
      <c r="F70" s="252"/>
      <c r="G70" s="253" t="s">
        <v>26</v>
      </c>
      <c r="H70" s="252"/>
      <c r="I70" s="254" t="s">
        <v>19</v>
      </c>
      <c r="J70" s="255" t="s">
        <v>129</v>
      </c>
      <c r="K70" s="252"/>
      <c r="L70" s="253" t="s">
        <v>26</v>
      </c>
      <c r="M70" s="252"/>
      <c r="N70" s="254" t="s">
        <v>19</v>
      </c>
      <c r="O70" s="255" t="s">
        <v>135</v>
      </c>
      <c r="P70" s="252"/>
      <c r="Q70" s="253" t="s">
        <v>26</v>
      </c>
      <c r="R70" s="252"/>
      <c r="S70" s="256" t="s">
        <v>19</v>
      </c>
      <c r="T70" s="257" t="s">
        <v>129</v>
      </c>
      <c r="U70" s="252"/>
      <c r="V70" s="253" t="s">
        <v>26</v>
      </c>
      <c r="W70" s="252"/>
      <c r="X70" s="256" t="s">
        <v>19</v>
      </c>
      <c r="Y70" s="255" t="s">
        <v>136</v>
      </c>
      <c r="Z70" s="373">
        <f t="shared" si="8"/>
        <v>0</v>
      </c>
      <c r="AA70" s="374"/>
      <c r="AB70" s="358" t="s">
        <v>18</v>
      </c>
      <c r="AC70" s="359"/>
      <c r="AD70" s="367">
        <f t="shared" si="1"/>
        <v>0</v>
      </c>
      <c r="AE70" s="368"/>
      <c r="AF70" s="356" t="s">
        <v>18</v>
      </c>
      <c r="AG70" s="357"/>
      <c r="AH70" s="340"/>
      <c r="AI70" s="186">
        <f t="shared" si="9"/>
        <v>0</v>
      </c>
      <c r="AJ70" s="187">
        <f t="shared" si="10"/>
        <v>0</v>
      </c>
      <c r="AK70" s="187">
        <f t="shared" si="11"/>
        <v>0</v>
      </c>
      <c r="AL70" s="185">
        <f t="shared" si="12"/>
        <v>0</v>
      </c>
      <c r="AM70" s="188">
        <f t="shared" si="13"/>
        <v>0</v>
      </c>
      <c r="AN70" s="282">
        <f t="shared" si="7"/>
        <v>0</v>
      </c>
    </row>
    <row r="71" spans="1:40" s="238" customFormat="1" ht="18" customHeight="1">
      <c r="A71" s="5"/>
      <c r="B71" s="4"/>
      <c r="C71" s="371"/>
      <c r="D71" s="372"/>
      <c r="E71" s="312"/>
      <c r="F71" s="252"/>
      <c r="G71" s="253" t="s">
        <v>26</v>
      </c>
      <c r="H71" s="252"/>
      <c r="I71" s="254" t="s">
        <v>19</v>
      </c>
      <c r="J71" s="255" t="s">
        <v>129</v>
      </c>
      <c r="K71" s="252"/>
      <c r="L71" s="253" t="s">
        <v>26</v>
      </c>
      <c r="M71" s="252"/>
      <c r="N71" s="254" t="s">
        <v>19</v>
      </c>
      <c r="O71" s="255" t="s">
        <v>135</v>
      </c>
      <c r="P71" s="252"/>
      <c r="Q71" s="253" t="s">
        <v>26</v>
      </c>
      <c r="R71" s="252"/>
      <c r="S71" s="256" t="s">
        <v>19</v>
      </c>
      <c r="T71" s="257" t="s">
        <v>129</v>
      </c>
      <c r="U71" s="252"/>
      <c r="V71" s="253" t="s">
        <v>26</v>
      </c>
      <c r="W71" s="252"/>
      <c r="X71" s="256" t="s">
        <v>19</v>
      </c>
      <c r="Y71" s="255" t="s">
        <v>136</v>
      </c>
      <c r="Z71" s="373">
        <f t="shared" si="8"/>
        <v>0</v>
      </c>
      <c r="AA71" s="374"/>
      <c r="AB71" s="358" t="s">
        <v>18</v>
      </c>
      <c r="AC71" s="359"/>
      <c r="AD71" s="367">
        <f t="shared" si="1"/>
        <v>0</v>
      </c>
      <c r="AE71" s="368"/>
      <c r="AF71" s="356" t="s">
        <v>18</v>
      </c>
      <c r="AG71" s="357"/>
      <c r="AH71" s="340"/>
      <c r="AI71" s="186">
        <f t="shared" si="9"/>
        <v>0</v>
      </c>
      <c r="AJ71" s="187">
        <f t="shared" si="10"/>
        <v>0</v>
      </c>
      <c r="AK71" s="187">
        <f t="shared" si="11"/>
        <v>0</v>
      </c>
      <c r="AL71" s="185">
        <f t="shared" si="12"/>
        <v>0</v>
      </c>
      <c r="AM71" s="188">
        <f t="shared" si="13"/>
        <v>0</v>
      </c>
      <c r="AN71" s="282">
        <f t="shared" si="7"/>
        <v>0</v>
      </c>
    </row>
    <row r="72" spans="1:40" s="238" customFormat="1" ht="18" customHeight="1">
      <c r="A72" s="5"/>
      <c r="B72" s="4"/>
      <c r="C72" s="371"/>
      <c r="D72" s="372"/>
      <c r="E72" s="312"/>
      <c r="F72" s="252"/>
      <c r="G72" s="253" t="s">
        <v>26</v>
      </c>
      <c r="H72" s="252"/>
      <c r="I72" s="254" t="s">
        <v>19</v>
      </c>
      <c r="J72" s="255" t="s">
        <v>129</v>
      </c>
      <c r="K72" s="252"/>
      <c r="L72" s="259" t="s">
        <v>26</v>
      </c>
      <c r="M72" s="252"/>
      <c r="N72" s="260" t="s">
        <v>19</v>
      </c>
      <c r="O72" s="255" t="s">
        <v>135</v>
      </c>
      <c r="P72" s="252"/>
      <c r="Q72" s="253" t="s">
        <v>26</v>
      </c>
      <c r="R72" s="252"/>
      <c r="S72" s="256" t="s">
        <v>19</v>
      </c>
      <c r="T72" s="257" t="s">
        <v>129</v>
      </c>
      <c r="U72" s="252"/>
      <c r="V72" s="253" t="s">
        <v>26</v>
      </c>
      <c r="W72" s="252"/>
      <c r="X72" s="256" t="s">
        <v>19</v>
      </c>
      <c r="Y72" s="255" t="s">
        <v>136</v>
      </c>
      <c r="Z72" s="373">
        <f t="shared" si="8"/>
        <v>0</v>
      </c>
      <c r="AA72" s="374"/>
      <c r="AB72" s="358" t="s">
        <v>18</v>
      </c>
      <c r="AC72" s="359"/>
      <c r="AD72" s="367">
        <f t="shared" si="1"/>
        <v>0</v>
      </c>
      <c r="AE72" s="368"/>
      <c r="AF72" s="356" t="s">
        <v>18</v>
      </c>
      <c r="AG72" s="357"/>
      <c r="AH72" s="340"/>
      <c r="AI72" s="186">
        <f t="shared" si="9"/>
        <v>0</v>
      </c>
      <c r="AJ72" s="187">
        <f t="shared" si="10"/>
        <v>0</v>
      </c>
      <c r="AK72" s="187">
        <f t="shared" si="11"/>
        <v>0</v>
      </c>
      <c r="AL72" s="185">
        <f t="shared" si="12"/>
        <v>0</v>
      </c>
      <c r="AM72" s="188">
        <f t="shared" si="13"/>
        <v>0</v>
      </c>
      <c r="AN72" s="282">
        <f t="shared" si="7"/>
        <v>0</v>
      </c>
    </row>
    <row r="73" spans="1:40" s="238" customFormat="1" ht="18" customHeight="1">
      <c r="A73" s="5"/>
      <c r="B73" s="4"/>
      <c r="C73" s="369"/>
      <c r="D73" s="370"/>
      <c r="E73" s="312"/>
      <c r="F73" s="252"/>
      <c r="G73" s="253" t="s">
        <v>26</v>
      </c>
      <c r="H73" s="252"/>
      <c r="I73" s="254" t="s">
        <v>19</v>
      </c>
      <c r="J73" s="255" t="s">
        <v>129</v>
      </c>
      <c r="K73" s="252"/>
      <c r="L73" s="259" t="s">
        <v>26</v>
      </c>
      <c r="M73" s="252"/>
      <c r="N73" s="260" t="s">
        <v>19</v>
      </c>
      <c r="O73" s="255" t="s">
        <v>135</v>
      </c>
      <c r="P73" s="252"/>
      <c r="Q73" s="253" t="s">
        <v>26</v>
      </c>
      <c r="R73" s="252"/>
      <c r="S73" s="256" t="s">
        <v>19</v>
      </c>
      <c r="T73" s="257" t="s">
        <v>129</v>
      </c>
      <c r="U73" s="252"/>
      <c r="V73" s="253" t="s">
        <v>26</v>
      </c>
      <c r="W73" s="252"/>
      <c r="X73" s="256" t="s">
        <v>19</v>
      </c>
      <c r="Y73" s="255" t="s">
        <v>136</v>
      </c>
      <c r="Z73" s="373">
        <f t="shared" si="8"/>
        <v>0</v>
      </c>
      <c r="AA73" s="374"/>
      <c r="AB73" s="358" t="s">
        <v>18</v>
      </c>
      <c r="AC73" s="359"/>
      <c r="AD73" s="367">
        <f t="shared" si="1"/>
        <v>0</v>
      </c>
      <c r="AE73" s="368"/>
      <c r="AF73" s="356" t="s">
        <v>18</v>
      </c>
      <c r="AG73" s="357"/>
      <c r="AH73" s="340"/>
      <c r="AI73" s="186">
        <f t="shared" si="9"/>
        <v>0</v>
      </c>
      <c r="AJ73" s="187">
        <f t="shared" si="10"/>
        <v>0</v>
      </c>
      <c r="AK73" s="187">
        <f t="shared" si="11"/>
        <v>0</v>
      </c>
      <c r="AL73" s="185">
        <f t="shared" si="12"/>
        <v>0</v>
      </c>
      <c r="AM73" s="188">
        <f t="shared" si="13"/>
        <v>0</v>
      </c>
      <c r="AN73" s="282">
        <f t="shared" si="7"/>
        <v>0</v>
      </c>
    </row>
    <row r="74" spans="1:40" s="238" customFormat="1" ht="18" customHeight="1">
      <c r="A74" s="5"/>
      <c r="B74" s="4"/>
      <c r="C74" s="369"/>
      <c r="D74" s="370"/>
      <c r="E74" s="312"/>
      <c r="F74" s="252"/>
      <c r="G74" s="253" t="s">
        <v>26</v>
      </c>
      <c r="H74" s="252"/>
      <c r="I74" s="254" t="s">
        <v>19</v>
      </c>
      <c r="J74" s="255" t="s">
        <v>129</v>
      </c>
      <c r="K74" s="252"/>
      <c r="L74" s="253" t="s">
        <v>26</v>
      </c>
      <c r="M74" s="252"/>
      <c r="N74" s="254" t="s">
        <v>19</v>
      </c>
      <c r="O74" s="255" t="s">
        <v>135</v>
      </c>
      <c r="P74" s="252"/>
      <c r="Q74" s="253" t="s">
        <v>26</v>
      </c>
      <c r="R74" s="252"/>
      <c r="S74" s="256" t="s">
        <v>19</v>
      </c>
      <c r="T74" s="257" t="s">
        <v>129</v>
      </c>
      <c r="U74" s="252"/>
      <c r="V74" s="253" t="s">
        <v>26</v>
      </c>
      <c r="W74" s="252"/>
      <c r="X74" s="256" t="s">
        <v>19</v>
      </c>
      <c r="Y74" s="255" t="s">
        <v>136</v>
      </c>
      <c r="Z74" s="373">
        <f t="shared" si="8"/>
        <v>0</v>
      </c>
      <c r="AA74" s="374"/>
      <c r="AB74" s="358" t="s">
        <v>18</v>
      </c>
      <c r="AC74" s="359"/>
      <c r="AD74" s="367">
        <f t="shared" si="1"/>
        <v>0</v>
      </c>
      <c r="AE74" s="368"/>
      <c r="AF74" s="356" t="s">
        <v>18</v>
      </c>
      <c r="AG74" s="357"/>
      <c r="AH74" s="340"/>
      <c r="AI74" s="186">
        <f t="shared" si="9"/>
        <v>0</v>
      </c>
      <c r="AJ74" s="187">
        <f t="shared" si="10"/>
        <v>0</v>
      </c>
      <c r="AK74" s="187">
        <f t="shared" si="11"/>
        <v>0</v>
      </c>
      <c r="AL74" s="185">
        <f t="shared" si="12"/>
        <v>0</v>
      </c>
      <c r="AM74" s="188">
        <f t="shared" si="13"/>
        <v>0</v>
      </c>
      <c r="AN74" s="282">
        <f t="shared" si="7"/>
        <v>0</v>
      </c>
    </row>
    <row r="75" spans="1:40" s="238" customFormat="1" ht="18" customHeight="1" thickBot="1">
      <c r="A75" s="5"/>
      <c r="B75" s="4"/>
      <c r="C75" s="354"/>
      <c r="D75" s="355"/>
      <c r="E75" s="313"/>
      <c r="F75" s="261"/>
      <c r="G75" s="262" t="s">
        <v>26</v>
      </c>
      <c r="H75" s="261"/>
      <c r="I75" s="263" t="s">
        <v>19</v>
      </c>
      <c r="J75" s="264" t="s">
        <v>129</v>
      </c>
      <c r="K75" s="261"/>
      <c r="L75" s="262" t="s">
        <v>26</v>
      </c>
      <c r="M75" s="261"/>
      <c r="N75" s="263" t="s">
        <v>19</v>
      </c>
      <c r="O75" s="264" t="s">
        <v>135</v>
      </c>
      <c r="P75" s="261"/>
      <c r="Q75" s="262" t="s">
        <v>26</v>
      </c>
      <c r="R75" s="261"/>
      <c r="S75" s="265" t="s">
        <v>19</v>
      </c>
      <c r="T75" s="266" t="s">
        <v>129</v>
      </c>
      <c r="U75" s="261"/>
      <c r="V75" s="262" t="s">
        <v>26</v>
      </c>
      <c r="W75" s="261"/>
      <c r="X75" s="265" t="s">
        <v>19</v>
      </c>
      <c r="Y75" s="264" t="s">
        <v>136</v>
      </c>
      <c r="Z75" s="393">
        <f t="shared" si="8"/>
        <v>0</v>
      </c>
      <c r="AA75" s="394"/>
      <c r="AB75" s="395" t="s">
        <v>18</v>
      </c>
      <c r="AC75" s="396"/>
      <c r="AD75" s="365">
        <f t="shared" si="1"/>
        <v>0</v>
      </c>
      <c r="AE75" s="366"/>
      <c r="AF75" s="363" t="s">
        <v>18</v>
      </c>
      <c r="AG75" s="364"/>
      <c r="AH75" s="340"/>
      <c r="AI75" s="186">
        <f t="shared" si="9"/>
        <v>0</v>
      </c>
      <c r="AJ75" s="187">
        <f t="shared" si="10"/>
        <v>0</v>
      </c>
      <c r="AK75" s="187">
        <f t="shared" si="11"/>
        <v>0</v>
      </c>
      <c r="AL75" s="185">
        <f t="shared" si="12"/>
        <v>0</v>
      </c>
      <c r="AM75" s="188">
        <f t="shared" si="13"/>
        <v>0</v>
      </c>
      <c r="AN75" s="282">
        <f t="shared" si="7"/>
        <v>0</v>
      </c>
    </row>
    <row r="76" spans="1:46" s="12" customFormat="1" ht="18" customHeight="1">
      <c r="A76" s="11"/>
      <c r="B76" s="13"/>
      <c r="C76" s="21"/>
      <c r="D76" s="21"/>
      <c r="E76" s="11"/>
      <c r="F76" s="33"/>
      <c r="G76" s="33"/>
      <c r="H76" s="33"/>
      <c r="I76" s="33"/>
      <c r="J76" s="24"/>
      <c r="K76" s="24"/>
      <c r="L76" s="24"/>
      <c r="M76" s="24"/>
      <c r="N76" s="24"/>
      <c r="O76" s="24"/>
      <c r="P76" s="24"/>
      <c r="Q76" s="24"/>
      <c r="R76" s="24"/>
      <c r="S76" s="24"/>
      <c r="T76" s="33"/>
      <c r="U76" s="24"/>
      <c r="V76" s="24"/>
      <c r="W76" s="24"/>
      <c r="X76" s="24"/>
      <c r="Y76" s="24"/>
      <c r="Z76" s="11"/>
      <c r="AA76" s="31"/>
      <c r="AB76" s="32"/>
      <c r="AC76" s="31"/>
      <c r="AD76" s="11"/>
      <c r="AE76" s="11"/>
      <c r="AF76" s="11"/>
      <c r="AG76" s="11"/>
      <c r="AH76" s="209"/>
      <c r="AI76" s="282"/>
      <c r="AJ76" s="282"/>
      <c r="AK76" s="282"/>
      <c r="AL76" s="283"/>
      <c r="AM76" s="284"/>
      <c r="AN76" s="212"/>
      <c r="AO76" s="209"/>
      <c r="AP76" s="210"/>
      <c r="AQ76" s="210"/>
      <c r="AR76" s="210"/>
      <c r="AS76" s="210"/>
      <c r="AT76" s="210"/>
    </row>
    <row r="77" spans="1:46" s="12" customFormat="1" ht="11.25" customHeight="1">
      <c r="A77" s="11"/>
      <c r="B77" s="13"/>
      <c r="C77" s="11"/>
      <c r="D77" s="13"/>
      <c r="E77" s="11"/>
      <c r="F77" s="11"/>
      <c r="G77" s="11"/>
      <c r="H77" s="13"/>
      <c r="I77" s="11"/>
      <c r="J77" s="11"/>
      <c r="K77" s="11"/>
      <c r="L77" s="11"/>
      <c r="M77" s="11"/>
      <c r="N77" s="11"/>
      <c r="O77" s="11"/>
      <c r="P77" s="11"/>
      <c r="Q77" s="11"/>
      <c r="T77" s="11"/>
      <c r="U77" s="11"/>
      <c r="V77" s="11"/>
      <c r="W77" s="11"/>
      <c r="X77" s="11"/>
      <c r="Y77" s="11"/>
      <c r="Z77" s="11"/>
      <c r="AA77" s="11"/>
      <c r="AB77" s="11"/>
      <c r="AC77" s="11"/>
      <c r="AD77" s="11"/>
      <c r="AE77" s="11"/>
      <c r="AF77" s="11"/>
      <c r="AG77" s="11"/>
      <c r="AH77" s="209"/>
      <c r="AI77" s="282"/>
      <c r="AJ77" s="282"/>
      <c r="AK77" s="282"/>
      <c r="AL77" s="286"/>
      <c r="AM77" s="286"/>
      <c r="AN77" s="210"/>
      <c r="AO77" s="210"/>
      <c r="AP77" s="210"/>
      <c r="AQ77" s="210"/>
      <c r="AR77" s="210"/>
      <c r="AS77" s="210"/>
      <c r="AT77" s="210"/>
    </row>
    <row r="78" spans="1:46" s="29" customFormat="1" ht="19.5" customHeight="1">
      <c r="A78" s="14"/>
      <c r="B78" s="8"/>
      <c r="C78" s="14"/>
      <c r="D78" s="13"/>
      <c r="E78" s="14"/>
      <c r="F78" s="14"/>
      <c r="G78" s="14"/>
      <c r="H78" s="13"/>
      <c r="I78" s="14"/>
      <c r="J78" s="14"/>
      <c r="K78" s="14"/>
      <c r="L78" s="14"/>
      <c r="M78" s="14"/>
      <c r="N78" s="14"/>
      <c r="O78" s="14"/>
      <c r="P78" s="14"/>
      <c r="Q78" s="14"/>
      <c r="T78" s="14"/>
      <c r="U78" s="14"/>
      <c r="V78" s="14"/>
      <c r="W78" s="14"/>
      <c r="X78" s="14"/>
      <c r="Y78" s="14"/>
      <c r="Z78" s="14"/>
      <c r="AA78" s="14"/>
      <c r="AB78" s="14"/>
      <c r="AC78" s="14"/>
      <c r="AD78" s="14"/>
      <c r="AE78" s="14"/>
      <c r="AF78" s="14"/>
      <c r="AG78" s="14"/>
      <c r="AH78" s="213"/>
      <c r="AI78" s="327"/>
      <c r="AJ78" s="327"/>
      <c r="AK78" s="327"/>
      <c r="AL78" s="328"/>
      <c r="AM78" s="328"/>
      <c r="AN78" s="214"/>
      <c r="AO78" s="214"/>
      <c r="AP78" s="214"/>
      <c r="AQ78" s="214"/>
      <c r="AR78" s="214"/>
      <c r="AS78" s="214"/>
      <c r="AT78" s="214"/>
    </row>
    <row r="79" spans="2:46" s="30" customFormat="1" ht="39.75" customHeight="1">
      <c r="B79" s="362"/>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362"/>
      <c r="AG79" s="362"/>
      <c r="AH79" s="362"/>
      <c r="AI79" s="362"/>
      <c r="AJ79" s="362"/>
      <c r="AK79" s="362"/>
      <c r="AL79" s="329"/>
      <c r="AM79" s="329"/>
      <c r="AN79" s="215"/>
      <c r="AO79" s="215"/>
      <c r="AP79" s="215"/>
      <c r="AQ79" s="215"/>
      <c r="AR79" s="215"/>
      <c r="AS79" s="215"/>
      <c r="AT79" s="215"/>
    </row>
    <row r="80" spans="1:46" s="9" customFormat="1" ht="19.5" customHeight="1">
      <c r="A80" s="8"/>
      <c r="B80" s="8"/>
      <c r="C80" s="8"/>
      <c r="D80" s="8"/>
      <c r="E80" s="8"/>
      <c r="F80" s="8"/>
      <c r="H80" s="8"/>
      <c r="L80" s="8"/>
      <c r="M80" s="8"/>
      <c r="N80" s="4"/>
      <c r="O80" s="8"/>
      <c r="P80" s="8"/>
      <c r="Q80" s="8"/>
      <c r="R80" s="8"/>
      <c r="S80" s="8"/>
      <c r="T80" s="8"/>
      <c r="U80" s="8"/>
      <c r="V80" s="8"/>
      <c r="W80" s="8"/>
      <c r="X80" s="8"/>
      <c r="Y80" s="8"/>
      <c r="Z80" s="8"/>
      <c r="AA80" s="8"/>
      <c r="AB80" s="8"/>
      <c r="AC80" s="8"/>
      <c r="AD80" s="8"/>
      <c r="AE80" s="8"/>
      <c r="AF80" s="8"/>
      <c r="AG80" s="8"/>
      <c r="AH80" s="213"/>
      <c r="AI80" s="327"/>
      <c r="AJ80" s="327"/>
      <c r="AK80" s="327"/>
      <c r="AL80" s="328"/>
      <c r="AM80" s="328"/>
      <c r="AN80" s="214"/>
      <c r="AO80" s="214"/>
      <c r="AP80" s="214"/>
      <c r="AQ80" s="214"/>
      <c r="AR80" s="214"/>
      <c r="AS80" s="214"/>
      <c r="AT80" s="214"/>
    </row>
    <row r="81" spans="34:46" s="36" customFormat="1" ht="19.5" customHeight="1">
      <c r="AH81" s="216"/>
      <c r="AI81" s="330"/>
      <c r="AJ81" s="330"/>
      <c r="AK81" s="330"/>
      <c r="AL81" s="330"/>
      <c r="AM81" s="330"/>
      <c r="AN81" s="216"/>
      <c r="AO81" s="216"/>
      <c r="AP81" s="216"/>
      <c r="AQ81" s="216"/>
      <c r="AR81" s="216"/>
      <c r="AS81" s="216"/>
      <c r="AT81" s="216"/>
    </row>
    <row r="82" spans="34:46" s="36" customFormat="1" ht="19.5" customHeight="1">
      <c r="AH82" s="216"/>
      <c r="AI82" s="330"/>
      <c r="AJ82" s="330"/>
      <c r="AK82" s="330"/>
      <c r="AL82" s="330"/>
      <c r="AM82" s="330"/>
      <c r="AN82" s="216"/>
      <c r="AO82" s="216"/>
      <c r="AP82" s="216"/>
      <c r="AQ82" s="216"/>
      <c r="AR82" s="216"/>
      <c r="AS82" s="216"/>
      <c r="AT82" s="216"/>
    </row>
    <row r="83" spans="34:46" s="78" customFormat="1" ht="19.5" customHeight="1">
      <c r="AH83" s="217"/>
      <c r="AI83" s="331"/>
      <c r="AJ83" s="331"/>
      <c r="AK83" s="331"/>
      <c r="AL83" s="331"/>
      <c r="AM83" s="331"/>
      <c r="AN83" s="217"/>
      <c r="AO83" s="217"/>
      <c r="AP83" s="217"/>
      <c r="AQ83" s="217"/>
      <c r="AR83" s="217"/>
      <c r="AS83" s="217"/>
      <c r="AT83" s="217"/>
    </row>
    <row r="84" spans="34:46" s="36" customFormat="1" ht="19.5" customHeight="1">
      <c r="AH84" s="216"/>
      <c r="AI84" s="330"/>
      <c r="AJ84" s="330"/>
      <c r="AK84" s="330"/>
      <c r="AL84" s="330"/>
      <c r="AM84" s="330"/>
      <c r="AN84" s="216"/>
      <c r="AO84" s="216"/>
      <c r="AP84" s="216"/>
      <c r="AQ84" s="216"/>
      <c r="AR84" s="216"/>
      <c r="AS84" s="216"/>
      <c r="AT84" s="216"/>
    </row>
    <row r="85" spans="1:46" s="9" customFormat="1" ht="19.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213"/>
      <c r="AI85" s="327"/>
      <c r="AJ85" s="327"/>
      <c r="AK85" s="327"/>
      <c r="AL85" s="328"/>
      <c r="AM85" s="328"/>
      <c r="AN85" s="214"/>
      <c r="AO85" s="214"/>
      <c r="AP85" s="214"/>
      <c r="AQ85" s="214"/>
      <c r="AR85" s="214"/>
      <c r="AS85" s="214"/>
      <c r="AT85" s="214"/>
    </row>
    <row r="86" ht="19.5" customHeight="1">
      <c r="B86" s="9"/>
    </row>
    <row r="87" ht="15" customHeight="1"/>
  </sheetData>
  <sheetProtection password="CC09" sheet="1"/>
  <protectedRanges>
    <protectedRange sqref="J3 K3 F8:AJ8 AK7:AK8 R45 U42:V43 Y42:Z43 P45 H45 F45 W48:W75 C48:F75 H48:H75 K48:K75 M48:M75 P48:P75 R48:R75 U48:U75 B9:AK38" name="範囲1"/>
  </protectedRanges>
  <mergeCells count="164">
    <mergeCell ref="AD57:AE57"/>
    <mergeCell ref="Z55:AA55"/>
    <mergeCell ref="AB55:AC55"/>
    <mergeCell ref="AD55:AE55"/>
    <mergeCell ref="AF59:AG59"/>
    <mergeCell ref="Z58:AA58"/>
    <mergeCell ref="AB58:AC58"/>
    <mergeCell ref="AD58:AE58"/>
    <mergeCell ref="AF58:AG58"/>
    <mergeCell ref="AF57:AG57"/>
    <mergeCell ref="Z59:AA59"/>
    <mergeCell ref="AB59:AC59"/>
    <mergeCell ref="AD59:AE59"/>
    <mergeCell ref="Z57:AA57"/>
    <mergeCell ref="Z56:AA56"/>
    <mergeCell ref="AB56:AC56"/>
    <mergeCell ref="AD56:AE56"/>
    <mergeCell ref="AF56:AG56"/>
    <mergeCell ref="AB57:AC57"/>
    <mergeCell ref="AF55:AG55"/>
    <mergeCell ref="Z54:AA54"/>
    <mergeCell ref="AB54:AC54"/>
    <mergeCell ref="AD54:AE54"/>
    <mergeCell ref="AF54:AG54"/>
    <mergeCell ref="AD53:AE53"/>
    <mergeCell ref="AF53:AG53"/>
    <mergeCell ref="AD50:AE50"/>
    <mergeCell ref="AF50:AG50"/>
    <mergeCell ref="AD49:AE49"/>
    <mergeCell ref="AF49:AG49"/>
    <mergeCell ref="Z52:AA52"/>
    <mergeCell ref="AB52:AC52"/>
    <mergeCell ref="AD52:AE52"/>
    <mergeCell ref="AF52:AG52"/>
    <mergeCell ref="AD51:AE51"/>
    <mergeCell ref="AF51:AG51"/>
    <mergeCell ref="C52:D52"/>
    <mergeCell ref="C53:D53"/>
    <mergeCell ref="C48:D48"/>
    <mergeCell ref="C51:D51"/>
    <mergeCell ref="Z50:AA50"/>
    <mergeCell ref="AB50:AC50"/>
    <mergeCell ref="C54:D54"/>
    <mergeCell ref="C55:D55"/>
    <mergeCell ref="Z49:AA49"/>
    <mergeCell ref="AB49:AC49"/>
    <mergeCell ref="Z51:AA51"/>
    <mergeCell ref="AB51:AC51"/>
    <mergeCell ref="Z53:AA53"/>
    <mergeCell ref="AB53:AC53"/>
    <mergeCell ref="C49:D49"/>
    <mergeCell ref="C50:D50"/>
    <mergeCell ref="C62:D62"/>
    <mergeCell ref="Z62:AA62"/>
    <mergeCell ref="C56:D56"/>
    <mergeCell ref="C57:D57"/>
    <mergeCell ref="C58:D58"/>
    <mergeCell ref="C59:D59"/>
    <mergeCell ref="C60:D60"/>
    <mergeCell ref="C61:D61"/>
    <mergeCell ref="C65:D65"/>
    <mergeCell ref="Z65:AA65"/>
    <mergeCell ref="AB65:AC65"/>
    <mergeCell ref="AF65:AG65"/>
    <mergeCell ref="AD64:AE64"/>
    <mergeCell ref="AD65:AE65"/>
    <mergeCell ref="C64:D64"/>
    <mergeCell ref="Z71:AA71"/>
    <mergeCell ref="AF63:AG63"/>
    <mergeCell ref="AD63:AE63"/>
    <mergeCell ref="Z61:AA61"/>
    <mergeCell ref="AB61:AC61"/>
    <mergeCell ref="AF61:AG61"/>
    <mergeCell ref="AF62:AG62"/>
    <mergeCell ref="AD62:AE62"/>
    <mergeCell ref="AF64:AG64"/>
    <mergeCell ref="AD67:AE67"/>
    <mergeCell ref="AD66:AE66"/>
    <mergeCell ref="Z60:AA60"/>
    <mergeCell ref="AB60:AC60"/>
    <mergeCell ref="AD68:AE68"/>
    <mergeCell ref="AD60:AE60"/>
    <mergeCell ref="AD61:AE61"/>
    <mergeCell ref="Z66:AA66"/>
    <mergeCell ref="C63:D63"/>
    <mergeCell ref="Z63:AA63"/>
    <mergeCell ref="Z67:AA67"/>
    <mergeCell ref="AB62:AC62"/>
    <mergeCell ref="Z68:AA68"/>
    <mergeCell ref="Z64:AA64"/>
    <mergeCell ref="AB64:AC64"/>
    <mergeCell ref="AB63:AC63"/>
    <mergeCell ref="C67:D67"/>
    <mergeCell ref="C66:D66"/>
    <mergeCell ref="AB75:AC75"/>
    <mergeCell ref="AF66:AG66"/>
    <mergeCell ref="AF67:AG67"/>
    <mergeCell ref="AF68:AG68"/>
    <mergeCell ref="AF69:AG69"/>
    <mergeCell ref="AD69:AE69"/>
    <mergeCell ref="AD70:AE70"/>
    <mergeCell ref="AD71:AE71"/>
    <mergeCell ref="AD72:AE72"/>
    <mergeCell ref="AF70:AG70"/>
    <mergeCell ref="Z75:AA75"/>
    <mergeCell ref="Z74:AA74"/>
    <mergeCell ref="AB66:AC66"/>
    <mergeCell ref="AB67:AC67"/>
    <mergeCell ref="AB68:AC68"/>
    <mergeCell ref="AB69:AC69"/>
    <mergeCell ref="AB70:AC70"/>
    <mergeCell ref="AB71:AC71"/>
    <mergeCell ref="AB72:AC72"/>
    <mergeCell ref="AB73:AC73"/>
    <mergeCell ref="D4:E4"/>
    <mergeCell ref="Y42:Z42"/>
    <mergeCell ref="C7:C8"/>
    <mergeCell ref="S42:T42"/>
    <mergeCell ref="C47:D47"/>
    <mergeCell ref="B45:D45"/>
    <mergeCell ref="J45:K45"/>
    <mergeCell ref="L45:O45"/>
    <mergeCell ref="B5:D5"/>
    <mergeCell ref="S43:T43"/>
    <mergeCell ref="U42:V42"/>
    <mergeCell ref="AK7:AK8"/>
    <mergeCell ref="U43:V43"/>
    <mergeCell ref="Y43:Z43"/>
    <mergeCell ref="AD47:AG47"/>
    <mergeCell ref="AF60:AG60"/>
    <mergeCell ref="Z48:AA48"/>
    <mergeCell ref="AB48:AC48"/>
    <mergeCell ref="AD48:AE48"/>
    <mergeCell ref="AF48:AG48"/>
    <mergeCell ref="C68:D68"/>
    <mergeCell ref="C71:D71"/>
    <mergeCell ref="C70:D70"/>
    <mergeCell ref="C69:D69"/>
    <mergeCell ref="Z73:AA73"/>
    <mergeCell ref="Z69:AA69"/>
    <mergeCell ref="Z70:AA70"/>
    <mergeCell ref="C73:D73"/>
    <mergeCell ref="C72:D72"/>
    <mergeCell ref="Z72:AA72"/>
    <mergeCell ref="B79:AK79"/>
    <mergeCell ref="Z47:AC47"/>
    <mergeCell ref="U47:X47"/>
    <mergeCell ref="P47:S47"/>
    <mergeCell ref="F47:I47"/>
    <mergeCell ref="AF72:AG72"/>
    <mergeCell ref="AF73:AG73"/>
    <mergeCell ref="AF75:AG75"/>
    <mergeCell ref="AD75:AE75"/>
    <mergeCell ref="AD73:AE73"/>
    <mergeCell ref="K47:N47"/>
    <mergeCell ref="C75:D75"/>
    <mergeCell ref="AF71:AG71"/>
    <mergeCell ref="AB74:AC74"/>
    <mergeCell ref="U3:AJ3"/>
    <mergeCell ref="J3:K3"/>
    <mergeCell ref="T4:AJ4"/>
    <mergeCell ref="AD74:AE74"/>
    <mergeCell ref="AF74:AG74"/>
    <mergeCell ref="C74:D74"/>
  </mergeCells>
  <printOptions horizontalCentered="1" verticalCentered="1"/>
  <pageMargins left="0.1968503937007874" right="0.1968503937007874" top="0.5905511811023623" bottom="0.1968503937007874" header="0.4330708661417323" footer="0.31496062992125984"/>
  <pageSetup blackAndWhite="1" horizontalDpi="600" verticalDpi="600" orientation="portrait" paperSize="9" scale="78" r:id="rId3"/>
  <headerFooter alignWithMargins="0">
    <oddHeader>&amp;L&amp;"ＭＳ Ｐゴシック,太字"&amp;14【シフト】シート&amp;R小規模多機能型居宅介護（実績用）</oddHeader>
  </headerFooter>
  <rowBreaks count="1" manualBreakCount="1">
    <brk id="38" max="36" man="1"/>
  </rowBreaks>
  <legacyDrawing r:id="rId2"/>
</worksheet>
</file>

<file path=xl/worksheets/sheet4.xml><?xml version="1.0" encoding="utf-8"?>
<worksheet xmlns="http://schemas.openxmlformats.org/spreadsheetml/2006/main" xmlns:r="http://schemas.openxmlformats.org/officeDocument/2006/relationships">
  <dimension ref="A1:AS141"/>
  <sheetViews>
    <sheetView zoomScale="75" zoomScaleNormal="75" zoomScaleSheetLayoutView="50" zoomScalePageLayoutView="0" workbookViewId="0" topLeftCell="A1">
      <selection activeCell="F43" sqref="F43"/>
    </sheetView>
  </sheetViews>
  <sheetFormatPr defaultColWidth="9.00390625" defaultRowHeight="13.5"/>
  <cols>
    <col min="1" max="1" width="1.4921875" style="38" customWidth="1"/>
    <col min="2" max="2" width="11.625" style="38" customWidth="1"/>
    <col min="3" max="3" width="6.625" style="38" bestFit="1" customWidth="1"/>
    <col min="4" max="4" width="11.625" style="38" customWidth="1"/>
    <col min="5" max="5" width="12.625" style="38" customWidth="1"/>
    <col min="6" max="6" width="15.625" style="38" customWidth="1"/>
    <col min="7" max="37" width="3.625" style="38" customWidth="1"/>
    <col min="38" max="38" width="6.375" style="38" customWidth="1"/>
    <col min="39" max="39" width="7.875" style="39" customWidth="1"/>
    <col min="40" max="40" width="4.00390625" style="38" bestFit="1" customWidth="1"/>
    <col min="41" max="43" width="9.00390625" style="314" customWidth="1"/>
    <col min="44" max="16384" width="9.00390625" style="38" customWidth="1"/>
  </cols>
  <sheetData>
    <row r="1" ht="14.25">
      <c r="A1" s="37"/>
    </row>
    <row r="2" spans="1:43" s="51" customFormat="1" ht="24.75" customHeight="1">
      <c r="A2" s="35"/>
      <c r="B2" s="41" t="s">
        <v>15</v>
      </c>
      <c r="C2" s="35"/>
      <c r="D2" s="35"/>
      <c r="E2" s="35"/>
      <c r="F2" s="35"/>
      <c r="G2" s="35"/>
      <c r="H2" s="35"/>
      <c r="I2" s="41" t="s">
        <v>137</v>
      </c>
      <c r="J2" s="409" t="str">
        <f>IF(シフト!J3="","",シフト!J3)</f>
        <v>令和</v>
      </c>
      <c r="K2" s="409"/>
      <c r="L2" s="275">
        <f>IF(シフト!L3="","",シフト!L3)</f>
      </c>
      <c r="M2" s="267" t="s">
        <v>8</v>
      </c>
      <c r="N2" s="276">
        <f>IF(シフト!N3="","",シフト!N3)</f>
      </c>
      <c r="O2" s="277" t="s">
        <v>9</v>
      </c>
      <c r="P2" s="41"/>
      <c r="R2" s="271" t="s">
        <v>138</v>
      </c>
      <c r="S2" s="35"/>
      <c r="T2" s="35"/>
      <c r="U2" s="35"/>
      <c r="V2" s="35"/>
      <c r="W2" s="410" t="str">
        <f>シフト!U3</f>
        <v>(介護予防)小規模多機能型居宅介護介護事業</v>
      </c>
      <c r="X2" s="410"/>
      <c r="Y2" s="410"/>
      <c r="Z2" s="410"/>
      <c r="AA2" s="410"/>
      <c r="AB2" s="410"/>
      <c r="AC2" s="410"/>
      <c r="AD2" s="410"/>
      <c r="AE2" s="410"/>
      <c r="AF2" s="410"/>
      <c r="AG2" s="410"/>
      <c r="AH2" s="410"/>
      <c r="AI2" s="410"/>
      <c r="AJ2" s="410"/>
      <c r="AK2" s="410"/>
      <c r="AL2" s="410"/>
      <c r="AM2" s="278" t="s">
        <v>139</v>
      </c>
      <c r="AN2" s="35"/>
      <c r="AO2" s="315"/>
      <c r="AP2" s="315"/>
      <c r="AQ2" s="315"/>
    </row>
    <row r="3" spans="1:43" s="51" customFormat="1" ht="24.75" customHeight="1">
      <c r="A3" s="35"/>
      <c r="B3" s="41"/>
      <c r="C3" s="35"/>
      <c r="D3" s="35"/>
      <c r="E3" s="35"/>
      <c r="F3" s="35"/>
      <c r="G3" s="35"/>
      <c r="H3" s="35"/>
      <c r="I3" s="35"/>
      <c r="J3" s="35"/>
      <c r="K3" s="35"/>
      <c r="L3" s="35"/>
      <c r="M3" s="35"/>
      <c r="N3" s="35"/>
      <c r="O3" s="35"/>
      <c r="P3" s="35"/>
      <c r="Q3" s="35"/>
      <c r="R3" s="271" t="s">
        <v>10</v>
      </c>
      <c r="U3" s="411">
        <f>IF(シフト!T4="","",シフト!T4)</f>
      </c>
      <c r="V3" s="411"/>
      <c r="W3" s="411"/>
      <c r="X3" s="411"/>
      <c r="Y3" s="411"/>
      <c r="Z3" s="411"/>
      <c r="AA3" s="411"/>
      <c r="AB3" s="411"/>
      <c r="AC3" s="411"/>
      <c r="AD3" s="411"/>
      <c r="AE3" s="411"/>
      <c r="AF3" s="411"/>
      <c r="AG3" s="411"/>
      <c r="AH3" s="411"/>
      <c r="AI3" s="411"/>
      <c r="AJ3" s="411"/>
      <c r="AK3" s="411"/>
      <c r="AL3" s="411"/>
      <c r="AM3" s="278" t="s">
        <v>140</v>
      </c>
      <c r="AN3" s="35"/>
      <c r="AO3" s="315"/>
      <c r="AP3" s="315"/>
      <c r="AQ3" s="315"/>
    </row>
    <row r="4" spans="1:43" s="51" customFormat="1" ht="24.75" customHeight="1">
      <c r="A4" s="35"/>
      <c r="B4" s="273" t="s">
        <v>43</v>
      </c>
      <c r="C4" s="279">
        <f>シフト!E5</f>
        <v>0</v>
      </c>
      <c r="D4" s="272" t="s">
        <v>254</v>
      </c>
      <c r="E4" s="272"/>
      <c r="F4" s="272"/>
      <c r="G4" s="272"/>
      <c r="H4" s="272"/>
      <c r="I4" s="273"/>
      <c r="J4" s="5"/>
      <c r="K4" s="274"/>
      <c r="L4" s="274"/>
      <c r="M4" s="274"/>
      <c r="N4" s="274"/>
      <c r="O4" s="274"/>
      <c r="P4" s="274"/>
      <c r="Q4" s="274"/>
      <c r="R4" s="274"/>
      <c r="S4" s="274"/>
      <c r="T4" s="274"/>
      <c r="U4" s="274"/>
      <c r="V4" s="273"/>
      <c r="W4" s="274"/>
      <c r="X4" s="274"/>
      <c r="Y4" s="274"/>
      <c r="Z4" s="238"/>
      <c r="AA4" s="274"/>
      <c r="AB4" s="274"/>
      <c r="AC4" s="274"/>
      <c r="AD4" s="274"/>
      <c r="AE4" s="274"/>
      <c r="AF4" s="280"/>
      <c r="AG4" s="280"/>
      <c r="AH4" s="280"/>
      <c r="AI4" s="280"/>
      <c r="AJ4" s="280"/>
      <c r="AK4" s="280"/>
      <c r="AL4" s="280"/>
      <c r="AM4" s="278"/>
      <c r="AN4" s="35"/>
      <c r="AO4" s="315"/>
      <c r="AP4" s="315"/>
      <c r="AQ4" s="315"/>
    </row>
    <row r="5" spans="1:40" ht="3.75" customHeight="1" thickBot="1">
      <c r="A5" s="40"/>
      <c r="B5" s="41"/>
      <c r="C5" s="35"/>
      <c r="D5" s="35"/>
      <c r="E5" s="40"/>
      <c r="F5" s="40"/>
      <c r="G5" s="40"/>
      <c r="H5" s="40"/>
      <c r="I5" s="40"/>
      <c r="J5" s="40"/>
      <c r="K5" s="40"/>
      <c r="L5" s="40"/>
      <c r="M5" s="44"/>
      <c r="N5" s="44"/>
      <c r="O5" s="44"/>
      <c r="P5" s="44"/>
      <c r="Q5" s="44"/>
      <c r="R5" s="44"/>
      <c r="S5" s="42"/>
      <c r="T5" s="43"/>
      <c r="U5" s="44"/>
      <c r="V5" s="44"/>
      <c r="W5" s="44"/>
      <c r="X5" s="44"/>
      <c r="Y5" s="44"/>
      <c r="Z5" s="44"/>
      <c r="AA5" s="44"/>
      <c r="AB5" s="44"/>
      <c r="AC5" s="44"/>
      <c r="AD5" s="44"/>
      <c r="AE5" s="44"/>
      <c r="AF5" s="44"/>
      <c r="AG5" s="44"/>
      <c r="AH5" s="44"/>
      <c r="AI5" s="44"/>
      <c r="AJ5" s="44"/>
      <c r="AK5" s="44"/>
      <c r="AL5" s="44"/>
      <c r="AM5" s="45"/>
      <c r="AN5" s="44"/>
    </row>
    <row r="6" spans="1:40" ht="15" customHeight="1">
      <c r="A6" s="40"/>
      <c r="B6" s="135" t="s">
        <v>88</v>
      </c>
      <c r="C6" s="431" t="s">
        <v>87</v>
      </c>
      <c r="D6" s="136" t="s">
        <v>11</v>
      </c>
      <c r="E6" s="137" t="s">
        <v>7</v>
      </c>
      <c r="F6" s="134"/>
      <c r="G6" s="130">
        <v>1</v>
      </c>
      <c r="H6" s="131">
        <v>2</v>
      </c>
      <c r="I6" s="131">
        <v>3</v>
      </c>
      <c r="J6" s="131">
        <v>4</v>
      </c>
      <c r="K6" s="131">
        <v>5</v>
      </c>
      <c r="L6" s="131">
        <v>6</v>
      </c>
      <c r="M6" s="131">
        <v>7</v>
      </c>
      <c r="N6" s="131">
        <v>8</v>
      </c>
      <c r="O6" s="131">
        <v>9</v>
      </c>
      <c r="P6" s="132">
        <v>10</v>
      </c>
      <c r="Q6" s="133">
        <v>11</v>
      </c>
      <c r="R6" s="131">
        <v>12</v>
      </c>
      <c r="S6" s="131">
        <v>13</v>
      </c>
      <c r="T6" s="131">
        <v>14</v>
      </c>
      <c r="U6" s="131">
        <v>15</v>
      </c>
      <c r="V6" s="131">
        <v>16</v>
      </c>
      <c r="W6" s="131">
        <v>17</v>
      </c>
      <c r="X6" s="131">
        <v>18</v>
      </c>
      <c r="Y6" s="131">
        <v>19</v>
      </c>
      <c r="Z6" s="132">
        <v>20</v>
      </c>
      <c r="AA6" s="133">
        <v>21</v>
      </c>
      <c r="AB6" s="131">
        <v>22</v>
      </c>
      <c r="AC6" s="131">
        <v>23</v>
      </c>
      <c r="AD6" s="131">
        <v>24</v>
      </c>
      <c r="AE6" s="131">
        <v>25</v>
      </c>
      <c r="AF6" s="131">
        <v>26</v>
      </c>
      <c r="AG6" s="131">
        <v>27</v>
      </c>
      <c r="AH6" s="131">
        <v>28</v>
      </c>
      <c r="AI6" s="131">
        <v>29</v>
      </c>
      <c r="AJ6" s="131">
        <v>30</v>
      </c>
      <c r="AK6" s="138">
        <v>31</v>
      </c>
      <c r="AL6" s="412" t="s">
        <v>159</v>
      </c>
      <c r="AM6" s="430" t="s">
        <v>158</v>
      </c>
      <c r="AN6" s="51"/>
    </row>
    <row r="7" spans="1:40" ht="15" customHeight="1" thickBot="1">
      <c r="A7" s="40"/>
      <c r="B7" s="46"/>
      <c r="C7" s="432"/>
      <c r="D7" s="47"/>
      <c r="E7" s="48"/>
      <c r="F7" s="49" t="s">
        <v>35</v>
      </c>
      <c r="G7" s="74">
        <f>IF(シフト!F8="","",シフト!F8)</f>
      </c>
      <c r="H7" s="75">
        <f>IF(シフト!G8="","",シフト!G8)</f>
      </c>
      <c r="I7" s="75">
        <f>IF(シフト!H8="","",シフト!H8)</f>
      </c>
      <c r="J7" s="75">
        <f>IF(シフト!I8="","",シフト!I8)</f>
      </c>
      <c r="K7" s="75">
        <f>IF(シフト!J8="","",シフト!J8)</f>
      </c>
      <c r="L7" s="75">
        <f>IF(シフト!K8="","",シフト!K8)</f>
      </c>
      <c r="M7" s="75">
        <f>IF(シフト!L8="","",シフト!L8)</f>
      </c>
      <c r="N7" s="75">
        <f>IF(シフト!M8="","",シフト!M8)</f>
      </c>
      <c r="O7" s="75">
        <f>IF(シフト!N8="","",シフト!N8)</f>
      </c>
      <c r="P7" s="76">
        <f>IF(シフト!O8="","",シフト!O8)</f>
      </c>
      <c r="Q7" s="77">
        <f>IF(シフト!P8="","",シフト!P8)</f>
      </c>
      <c r="R7" s="75">
        <f>IF(シフト!Q8="","",シフト!Q8)</f>
      </c>
      <c r="S7" s="75">
        <f>IF(シフト!R8="","",シフト!R8)</f>
      </c>
      <c r="T7" s="75">
        <f>IF(シフト!S8="","",シフト!S8)</f>
      </c>
      <c r="U7" s="75">
        <f>IF(シフト!T8="","",シフト!T8)</f>
      </c>
      <c r="V7" s="75">
        <f>IF(シフト!U8="","",シフト!U8)</f>
      </c>
      <c r="W7" s="75">
        <f>IF(シフト!V8="","",シフト!V8)</f>
      </c>
      <c r="X7" s="75">
        <f>IF(シフト!W8="","",シフト!W8)</f>
      </c>
      <c r="Y7" s="75">
        <f>IF(シフト!X8="","",シフト!X8)</f>
      </c>
      <c r="Z7" s="76">
        <f>IF(シフト!Y8="","",シフト!Y8)</f>
      </c>
      <c r="AA7" s="77">
        <f>IF(シフト!Z8="","",シフト!Z8)</f>
      </c>
      <c r="AB7" s="75">
        <f>IF(シフト!AA8="","",シフト!AA8)</f>
      </c>
      <c r="AC7" s="75">
        <f>IF(シフト!AB8="","",シフト!AB8)</f>
      </c>
      <c r="AD7" s="75">
        <f>IF(シフト!AC8="","",シフト!AC8)</f>
      </c>
      <c r="AE7" s="75">
        <f>IF(シフト!AD8="","",シフト!AD8)</f>
      </c>
      <c r="AF7" s="75">
        <f>IF(シフト!AE8="","",シフト!AE8)</f>
      </c>
      <c r="AG7" s="75">
        <f>IF(シフト!AF8="","",シフト!AF8)</f>
      </c>
      <c r="AH7" s="75">
        <f>IF(シフト!AG8="","",シフト!AG8)</f>
      </c>
      <c r="AI7" s="75">
        <f>IF(シフト!AH8="","",シフト!AH8)</f>
      </c>
      <c r="AJ7" s="75">
        <f>IF(シフト!AI8="","",シフト!AI8)</f>
      </c>
      <c r="AK7" s="139">
        <f>IF(シフト!AJ8="","",シフト!AJ8)</f>
      </c>
      <c r="AL7" s="413"/>
      <c r="AM7" s="430"/>
      <c r="AN7" s="51"/>
    </row>
    <row r="8" spans="1:45" ht="18" customHeight="1">
      <c r="A8" s="40"/>
      <c r="B8" s="62">
        <f>IF(シフト!B9="","",シフト!B9)</f>
      </c>
      <c r="C8" s="60">
        <f>IF(シフト!C9="","",シフト!C9)</f>
      </c>
      <c r="D8" s="73">
        <f>IF(シフト!D9="","",シフト!D9)</f>
      </c>
      <c r="E8" s="397">
        <f>IF(シフト!E9="","",シフト!E9)</f>
      </c>
      <c r="F8" s="50" t="s">
        <v>20</v>
      </c>
      <c r="G8" s="70">
        <f aca="true" t="shared" si="0" ref="G8:AK8">VLOOKUP(G9,$AO$8:$AQ$36,3,FALSE)</f>
        <v>0</v>
      </c>
      <c r="H8" s="66">
        <f t="shared" si="0"/>
        <v>0</v>
      </c>
      <c r="I8" s="66">
        <f t="shared" si="0"/>
        <v>0</v>
      </c>
      <c r="J8" s="66">
        <f t="shared" si="0"/>
        <v>0</v>
      </c>
      <c r="K8" s="66">
        <f t="shared" si="0"/>
        <v>0</v>
      </c>
      <c r="L8" s="66">
        <f t="shared" si="0"/>
        <v>0</v>
      </c>
      <c r="M8" s="66">
        <f t="shared" si="0"/>
        <v>0</v>
      </c>
      <c r="N8" s="66">
        <f t="shared" si="0"/>
        <v>0</v>
      </c>
      <c r="O8" s="66">
        <f t="shared" si="0"/>
        <v>0</v>
      </c>
      <c r="P8" s="160">
        <f t="shared" si="0"/>
        <v>0</v>
      </c>
      <c r="Q8" s="161">
        <f t="shared" si="0"/>
        <v>0</v>
      </c>
      <c r="R8" s="66">
        <f t="shared" si="0"/>
        <v>0</v>
      </c>
      <c r="S8" s="66">
        <f t="shared" si="0"/>
        <v>0</v>
      </c>
      <c r="T8" s="66">
        <f t="shared" si="0"/>
        <v>0</v>
      </c>
      <c r="U8" s="66">
        <f t="shared" si="0"/>
        <v>0</v>
      </c>
      <c r="V8" s="66">
        <f t="shared" si="0"/>
        <v>0</v>
      </c>
      <c r="W8" s="66">
        <f t="shared" si="0"/>
        <v>0</v>
      </c>
      <c r="X8" s="66">
        <f t="shared" si="0"/>
        <v>0</v>
      </c>
      <c r="Y8" s="66">
        <f t="shared" si="0"/>
        <v>0</v>
      </c>
      <c r="Z8" s="160">
        <f t="shared" si="0"/>
        <v>0</v>
      </c>
      <c r="AA8" s="161">
        <f t="shared" si="0"/>
        <v>0</v>
      </c>
      <c r="AB8" s="66">
        <f t="shared" si="0"/>
        <v>0</v>
      </c>
      <c r="AC8" s="66">
        <f t="shared" si="0"/>
        <v>0</v>
      </c>
      <c r="AD8" s="66">
        <f t="shared" si="0"/>
        <v>0</v>
      </c>
      <c r="AE8" s="66">
        <f t="shared" si="0"/>
        <v>0</v>
      </c>
      <c r="AF8" s="66">
        <f t="shared" si="0"/>
        <v>0</v>
      </c>
      <c r="AG8" s="66">
        <f t="shared" si="0"/>
        <v>0</v>
      </c>
      <c r="AH8" s="66">
        <f t="shared" si="0"/>
        <v>0</v>
      </c>
      <c r="AI8" s="66">
        <f t="shared" si="0"/>
        <v>0</v>
      </c>
      <c r="AJ8" s="66">
        <f t="shared" si="0"/>
        <v>0</v>
      </c>
      <c r="AK8" s="162">
        <f t="shared" si="0"/>
        <v>0</v>
      </c>
      <c r="AL8" s="67">
        <f>SUM(G8:AK8)</f>
        <v>0</v>
      </c>
      <c r="AM8" s="310"/>
      <c r="AN8" s="205"/>
      <c r="AO8" s="183" t="s">
        <v>44</v>
      </c>
      <c r="AP8" s="183" t="s">
        <v>17</v>
      </c>
      <c r="AQ8" s="183" t="s">
        <v>24</v>
      </c>
      <c r="AR8" s="207"/>
      <c r="AS8" s="207"/>
    </row>
    <row r="9" spans="1:45" ht="14.25" hidden="1">
      <c r="A9" s="40"/>
      <c r="B9" s="54"/>
      <c r="C9" s="72"/>
      <c r="D9" s="73"/>
      <c r="E9" s="398"/>
      <c r="F9" s="50"/>
      <c r="G9" s="59">
        <f>シフト!F9</f>
        <v>0</v>
      </c>
      <c r="H9" s="58">
        <f>シフト!G9</f>
        <v>0</v>
      </c>
      <c r="I9" s="58">
        <f>シフト!H9</f>
        <v>0</v>
      </c>
      <c r="J9" s="58">
        <f>シフト!I9</f>
        <v>0</v>
      </c>
      <c r="K9" s="58">
        <f>シフト!J9</f>
        <v>0</v>
      </c>
      <c r="L9" s="58">
        <f>シフト!K9</f>
        <v>0</v>
      </c>
      <c r="M9" s="58">
        <f>シフト!L9</f>
        <v>0</v>
      </c>
      <c r="N9" s="58">
        <f>シフト!M9</f>
        <v>0</v>
      </c>
      <c r="O9" s="58">
        <f>シフト!N9</f>
        <v>0</v>
      </c>
      <c r="P9" s="156">
        <f>シフト!O9</f>
        <v>0</v>
      </c>
      <c r="Q9" s="152">
        <f>シフト!P9</f>
        <v>0</v>
      </c>
      <c r="R9" s="58">
        <f>シフト!Q9</f>
        <v>0</v>
      </c>
      <c r="S9" s="58">
        <f>シフト!R9</f>
        <v>0</v>
      </c>
      <c r="T9" s="58">
        <f>シフト!S9</f>
        <v>0</v>
      </c>
      <c r="U9" s="58">
        <f>シフト!T9</f>
        <v>0</v>
      </c>
      <c r="V9" s="58">
        <f>シフト!U9</f>
        <v>0</v>
      </c>
      <c r="W9" s="58">
        <f>シフト!V9</f>
        <v>0</v>
      </c>
      <c r="X9" s="58">
        <f>シフト!W9</f>
        <v>0</v>
      </c>
      <c r="Y9" s="58">
        <f>シフト!X9</f>
        <v>0</v>
      </c>
      <c r="Z9" s="156">
        <f>シフト!Y9</f>
        <v>0</v>
      </c>
      <c r="AA9" s="152">
        <f>シフト!Z9</f>
        <v>0</v>
      </c>
      <c r="AB9" s="58">
        <f>シフト!AA9</f>
        <v>0</v>
      </c>
      <c r="AC9" s="58">
        <f>シフト!AB9</f>
        <v>0</v>
      </c>
      <c r="AD9" s="58">
        <f>シフト!AC9</f>
        <v>0</v>
      </c>
      <c r="AE9" s="58">
        <f>シフト!AD9</f>
        <v>0</v>
      </c>
      <c r="AF9" s="58">
        <f>シフト!AE9</f>
        <v>0</v>
      </c>
      <c r="AG9" s="58">
        <f>シフト!AF9</f>
        <v>0</v>
      </c>
      <c r="AH9" s="58">
        <f>シフト!AG9</f>
        <v>0</v>
      </c>
      <c r="AI9" s="58">
        <f>シフト!AH9</f>
        <v>0</v>
      </c>
      <c r="AJ9" s="58">
        <f>シフト!AI9</f>
        <v>0</v>
      </c>
      <c r="AK9" s="80">
        <f>シフト!AJ9</f>
        <v>0</v>
      </c>
      <c r="AL9" s="67"/>
      <c r="AM9" s="310">
        <f>IF(AI8="",AL9/(28/7),IF(AJ8="",AL9/(29/7),IF(AK8="",AL9/(30/7),AL9/(31/7))))</f>
        <v>0</v>
      </c>
      <c r="AN9" s="205">
        <f aca="true" t="shared" si="1" ref="AN9:AN69">IF(AM9&gt;=$AE$105,1,"")</f>
        <v>1</v>
      </c>
      <c r="AO9" s="183">
        <f>シフト!E48</f>
        <v>0</v>
      </c>
      <c r="AP9" s="183">
        <f>シフト!Z48</f>
        <v>0</v>
      </c>
      <c r="AQ9" s="183">
        <f>シフト!AD48</f>
        <v>0</v>
      </c>
      <c r="AR9" s="207"/>
      <c r="AS9" s="207"/>
    </row>
    <row r="10" spans="1:45" ht="18" customHeight="1">
      <c r="A10" s="40"/>
      <c r="B10" s="65" t="s">
        <v>12</v>
      </c>
      <c r="C10" s="69" t="s">
        <v>12</v>
      </c>
      <c r="D10" s="63"/>
      <c r="E10" s="399"/>
      <c r="F10" s="50" t="s">
        <v>31</v>
      </c>
      <c r="G10" s="59">
        <f aca="true" t="shared" si="2" ref="G10:AK10">VLOOKUP(G9,$AO$8:$AQ$36,2,FALSE)</f>
        <v>0</v>
      </c>
      <c r="H10" s="58">
        <f t="shared" si="2"/>
        <v>0</v>
      </c>
      <c r="I10" s="58">
        <f t="shared" si="2"/>
        <v>0</v>
      </c>
      <c r="J10" s="58">
        <f t="shared" si="2"/>
        <v>0</v>
      </c>
      <c r="K10" s="58">
        <f t="shared" si="2"/>
        <v>0</v>
      </c>
      <c r="L10" s="58">
        <f t="shared" si="2"/>
        <v>0</v>
      </c>
      <c r="M10" s="58">
        <f t="shared" si="2"/>
        <v>0</v>
      </c>
      <c r="N10" s="58">
        <f t="shared" si="2"/>
        <v>0</v>
      </c>
      <c r="O10" s="58">
        <f t="shared" si="2"/>
        <v>0</v>
      </c>
      <c r="P10" s="156">
        <f t="shared" si="2"/>
        <v>0</v>
      </c>
      <c r="Q10" s="152">
        <f t="shared" si="2"/>
        <v>0</v>
      </c>
      <c r="R10" s="58">
        <f t="shared" si="2"/>
        <v>0</v>
      </c>
      <c r="S10" s="58">
        <f t="shared" si="2"/>
        <v>0</v>
      </c>
      <c r="T10" s="58">
        <f t="shared" si="2"/>
        <v>0</v>
      </c>
      <c r="U10" s="58">
        <f t="shared" si="2"/>
        <v>0</v>
      </c>
      <c r="V10" s="58">
        <f t="shared" si="2"/>
        <v>0</v>
      </c>
      <c r="W10" s="58">
        <f t="shared" si="2"/>
        <v>0</v>
      </c>
      <c r="X10" s="58">
        <f t="shared" si="2"/>
        <v>0</v>
      </c>
      <c r="Y10" s="58">
        <f t="shared" si="2"/>
        <v>0</v>
      </c>
      <c r="Z10" s="156">
        <f t="shared" si="2"/>
        <v>0</v>
      </c>
      <c r="AA10" s="152">
        <f t="shared" si="2"/>
        <v>0</v>
      </c>
      <c r="AB10" s="58">
        <f t="shared" si="2"/>
        <v>0</v>
      </c>
      <c r="AC10" s="58">
        <f t="shared" si="2"/>
        <v>0</v>
      </c>
      <c r="AD10" s="58">
        <f t="shared" si="2"/>
        <v>0</v>
      </c>
      <c r="AE10" s="58">
        <f t="shared" si="2"/>
        <v>0</v>
      </c>
      <c r="AF10" s="58">
        <f t="shared" si="2"/>
        <v>0</v>
      </c>
      <c r="AG10" s="58">
        <f t="shared" si="2"/>
        <v>0</v>
      </c>
      <c r="AH10" s="58">
        <f t="shared" si="2"/>
        <v>0</v>
      </c>
      <c r="AI10" s="58">
        <f t="shared" si="2"/>
        <v>0</v>
      </c>
      <c r="AJ10" s="58">
        <f t="shared" si="2"/>
        <v>0</v>
      </c>
      <c r="AK10" s="80">
        <f t="shared" si="2"/>
        <v>0</v>
      </c>
      <c r="AL10" s="64">
        <f>SUM(G10:AK10)</f>
        <v>0</v>
      </c>
      <c r="AM10" s="310">
        <f>IF(AI9="",AL10/(28/7),IF(AJ9="",AL10/(29/7),IF(AK9="",AL10/(30/7),AL10/(31/7))))</f>
        <v>0</v>
      </c>
      <c r="AN10" s="205">
        <f t="shared" si="1"/>
        <v>1</v>
      </c>
      <c r="AO10" s="183">
        <f>シフト!E49</f>
        <v>0</v>
      </c>
      <c r="AP10" s="183">
        <f>シフト!Z49</f>
        <v>0</v>
      </c>
      <c r="AQ10" s="183">
        <f>シフト!AD49</f>
        <v>0</v>
      </c>
      <c r="AR10" s="207"/>
      <c r="AS10" s="207"/>
    </row>
    <row r="11" spans="1:45" ht="14.25">
      <c r="A11" s="40"/>
      <c r="B11" s="54">
        <f>IF(シフト!B10="","",シフト!B10)</f>
      </c>
      <c r="C11" s="60">
        <f>IF(シフト!C10="","",シフト!C10)</f>
      </c>
      <c r="D11" s="61">
        <f>IF(シフト!D10="","",シフト!D10)</f>
      </c>
      <c r="E11" s="397">
        <f>IF(シフト!E10="","",シフト!E10)</f>
      </c>
      <c r="F11" s="50" t="s">
        <v>20</v>
      </c>
      <c r="G11" s="70">
        <f aca="true" t="shared" si="3" ref="G11:AK11">VLOOKUP(G12,$AO$8:$AQ$36,3,FALSE)</f>
        <v>0</v>
      </c>
      <c r="H11" s="66">
        <f t="shared" si="3"/>
        <v>0</v>
      </c>
      <c r="I11" s="66">
        <f t="shared" si="3"/>
        <v>0</v>
      </c>
      <c r="J11" s="66">
        <f t="shared" si="3"/>
        <v>0</v>
      </c>
      <c r="K11" s="66">
        <f t="shared" si="3"/>
        <v>0</v>
      </c>
      <c r="L11" s="66">
        <f t="shared" si="3"/>
        <v>0</v>
      </c>
      <c r="M11" s="66">
        <f t="shared" si="3"/>
        <v>0</v>
      </c>
      <c r="N11" s="66">
        <f t="shared" si="3"/>
        <v>0</v>
      </c>
      <c r="O11" s="66">
        <f t="shared" si="3"/>
        <v>0</v>
      </c>
      <c r="P11" s="160">
        <f t="shared" si="3"/>
        <v>0</v>
      </c>
      <c r="Q11" s="161">
        <f t="shared" si="3"/>
        <v>0</v>
      </c>
      <c r="R11" s="66">
        <f t="shared" si="3"/>
        <v>0</v>
      </c>
      <c r="S11" s="66">
        <f t="shared" si="3"/>
        <v>0</v>
      </c>
      <c r="T11" s="66">
        <f t="shared" si="3"/>
        <v>0</v>
      </c>
      <c r="U11" s="66">
        <f t="shared" si="3"/>
        <v>0</v>
      </c>
      <c r="V11" s="66">
        <f t="shared" si="3"/>
        <v>0</v>
      </c>
      <c r="W11" s="66">
        <f t="shared" si="3"/>
        <v>0</v>
      </c>
      <c r="X11" s="66">
        <f t="shared" si="3"/>
        <v>0</v>
      </c>
      <c r="Y11" s="66">
        <f t="shared" si="3"/>
        <v>0</v>
      </c>
      <c r="Z11" s="160">
        <f t="shared" si="3"/>
        <v>0</v>
      </c>
      <c r="AA11" s="161">
        <f t="shared" si="3"/>
        <v>0</v>
      </c>
      <c r="AB11" s="66">
        <f t="shared" si="3"/>
        <v>0</v>
      </c>
      <c r="AC11" s="66">
        <f t="shared" si="3"/>
        <v>0</v>
      </c>
      <c r="AD11" s="66">
        <f t="shared" si="3"/>
        <v>0</v>
      </c>
      <c r="AE11" s="66">
        <f t="shared" si="3"/>
        <v>0</v>
      </c>
      <c r="AF11" s="66">
        <f t="shared" si="3"/>
        <v>0</v>
      </c>
      <c r="AG11" s="66">
        <f t="shared" si="3"/>
        <v>0</v>
      </c>
      <c r="AH11" s="66">
        <f t="shared" si="3"/>
        <v>0</v>
      </c>
      <c r="AI11" s="66">
        <f t="shared" si="3"/>
        <v>0</v>
      </c>
      <c r="AJ11" s="66">
        <f t="shared" si="3"/>
        <v>0</v>
      </c>
      <c r="AK11" s="162">
        <f t="shared" si="3"/>
        <v>0</v>
      </c>
      <c r="AL11" s="64">
        <f>SUM(G11:AK11)</f>
        <v>0</v>
      </c>
      <c r="AM11" s="310"/>
      <c r="AN11" s="205"/>
      <c r="AO11" s="183">
        <f>シフト!E50</f>
        <v>0</v>
      </c>
      <c r="AP11" s="183">
        <f>シフト!Z50</f>
        <v>0</v>
      </c>
      <c r="AQ11" s="183">
        <f>シフト!AD50</f>
        <v>0</v>
      </c>
      <c r="AR11" s="207"/>
      <c r="AS11" s="207"/>
    </row>
    <row r="12" spans="1:45" ht="14.25" hidden="1">
      <c r="A12" s="40"/>
      <c r="B12" s="54"/>
      <c r="C12" s="90"/>
      <c r="D12" s="73"/>
      <c r="E12" s="398"/>
      <c r="F12" s="50"/>
      <c r="G12" s="59">
        <f>シフト!F10</f>
        <v>0</v>
      </c>
      <c r="H12" s="58">
        <f>シフト!G10</f>
        <v>0</v>
      </c>
      <c r="I12" s="58">
        <f>シフト!H10</f>
        <v>0</v>
      </c>
      <c r="J12" s="58">
        <f>シフト!I10</f>
        <v>0</v>
      </c>
      <c r="K12" s="58">
        <f>シフト!J10</f>
        <v>0</v>
      </c>
      <c r="L12" s="58">
        <f>シフト!K10</f>
        <v>0</v>
      </c>
      <c r="M12" s="58">
        <f>シフト!L10</f>
        <v>0</v>
      </c>
      <c r="N12" s="58">
        <f>シフト!M10</f>
        <v>0</v>
      </c>
      <c r="O12" s="58">
        <f>シフト!N10</f>
        <v>0</v>
      </c>
      <c r="P12" s="156">
        <f>シフト!O10</f>
        <v>0</v>
      </c>
      <c r="Q12" s="152">
        <f>シフト!P10</f>
        <v>0</v>
      </c>
      <c r="R12" s="58">
        <f>シフト!Q10</f>
        <v>0</v>
      </c>
      <c r="S12" s="58">
        <f>シフト!R10</f>
        <v>0</v>
      </c>
      <c r="T12" s="58">
        <f>シフト!S10</f>
        <v>0</v>
      </c>
      <c r="U12" s="58">
        <f>シフト!T10</f>
        <v>0</v>
      </c>
      <c r="V12" s="58">
        <f>シフト!U10</f>
        <v>0</v>
      </c>
      <c r="W12" s="58">
        <f>シフト!V10</f>
        <v>0</v>
      </c>
      <c r="X12" s="58">
        <f>シフト!W10</f>
        <v>0</v>
      </c>
      <c r="Y12" s="58">
        <f>シフト!X10</f>
        <v>0</v>
      </c>
      <c r="Z12" s="156">
        <f>シフト!Y10</f>
        <v>0</v>
      </c>
      <c r="AA12" s="152">
        <f>シフト!Z10</f>
        <v>0</v>
      </c>
      <c r="AB12" s="58">
        <f>シフト!AA10</f>
        <v>0</v>
      </c>
      <c r="AC12" s="58">
        <f>シフト!AB10</f>
        <v>0</v>
      </c>
      <c r="AD12" s="58">
        <f>シフト!AC10</f>
        <v>0</v>
      </c>
      <c r="AE12" s="58">
        <f>シフト!AD10</f>
        <v>0</v>
      </c>
      <c r="AF12" s="58">
        <f>シフト!AE10</f>
        <v>0</v>
      </c>
      <c r="AG12" s="58">
        <f>シフト!AF10</f>
        <v>0</v>
      </c>
      <c r="AH12" s="58">
        <f>シフト!AG10</f>
        <v>0</v>
      </c>
      <c r="AI12" s="58">
        <f>シフト!AH10</f>
        <v>0</v>
      </c>
      <c r="AJ12" s="58">
        <f>シフト!AI10</f>
        <v>0</v>
      </c>
      <c r="AK12" s="80">
        <f>シフト!AJ10</f>
        <v>0</v>
      </c>
      <c r="AL12" s="64"/>
      <c r="AM12" s="310">
        <f>IF(AI11="",AL12/(28/7),IF(AJ11="",AL12/(29/7),IF(AK11="",AL12/(30/7),AL12/(31/7))))</f>
        <v>0</v>
      </c>
      <c r="AN12" s="205">
        <f t="shared" si="1"/>
        <v>1</v>
      </c>
      <c r="AO12" s="183">
        <f>シフト!E51</f>
        <v>0</v>
      </c>
      <c r="AP12" s="183">
        <f>シフト!Z51</f>
        <v>0</v>
      </c>
      <c r="AQ12" s="183">
        <f>シフト!AD51</f>
        <v>0</v>
      </c>
      <c r="AR12" s="207"/>
      <c r="AS12" s="207"/>
    </row>
    <row r="13" spans="1:45" ht="18" customHeight="1">
      <c r="A13" s="40"/>
      <c r="B13" s="65" t="s">
        <v>39</v>
      </c>
      <c r="C13" s="69" t="s">
        <v>36</v>
      </c>
      <c r="D13" s="63"/>
      <c r="E13" s="399"/>
      <c r="F13" s="50" t="s">
        <v>31</v>
      </c>
      <c r="G13" s="59">
        <f aca="true" t="shared" si="4" ref="G13:AK13">VLOOKUP(G12,$AO$8:$AQ$36,2,FALSE)</f>
        <v>0</v>
      </c>
      <c r="H13" s="58">
        <f t="shared" si="4"/>
        <v>0</v>
      </c>
      <c r="I13" s="58">
        <f t="shared" si="4"/>
        <v>0</v>
      </c>
      <c r="J13" s="58">
        <f t="shared" si="4"/>
        <v>0</v>
      </c>
      <c r="K13" s="58">
        <f t="shared" si="4"/>
        <v>0</v>
      </c>
      <c r="L13" s="58">
        <f t="shared" si="4"/>
        <v>0</v>
      </c>
      <c r="M13" s="58">
        <f t="shared" si="4"/>
        <v>0</v>
      </c>
      <c r="N13" s="58">
        <f t="shared" si="4"/>
        <v>0</v>
      </c>
      <c r="O13" s="58">
        <f t="shared" si="4"/>
        <v>0</v>
      </c>
      <c r="P13" s="156">
        <f t="shared" si="4"/>
        <v>0</v>
      </c>
      <c r="Q13" s="152">
        <f t="shared" si="4"/>
        <v>0</v>
      </c>
      <c r="R13" s="58">
        <f t="shared" si="4"/>
        <v>0</v>
      </c>
      <c r="S13" s="58">
        <f t="shared" si="4"/>
        <v>0</v>
      </c>
      <c r="T13" s="58">
        <f t="shared" si="4"/>
        <v>0</v>
      </c>
      <c r="U13" s="58">
        <f t="shared" si="4"/>
        <v>0</v>
      </c>
      <c r="V13" s="58">
        <f t="shared" si="4"/>
        <v>0</v>
      </c>
      <c r="W13" s="58">
        <f t="shared" si="4"/>
        <v>0</v>
      </c>
      <c r="X13" s="58">
        <f t="shared" si="4"/>
        <v>0</v>
      </c>
      <c r="Y13" s="58">
        <f t="shared" si="4"/>
        <v>0</v>
      </c>
      <c r="Z13" s="156">
        <f t="shared" si="4"/>
        <v>0</v>
      </c>
      <c r="AA13" s="152">
        <f t="shared" si="4"/>
        <v>0</v>
      </c>
      <c r="AB13" s="58">
        <f t="shared" si="4"/>
        <v>0</v>
      </c>
      <c r="AC13" s="58">
        <f t="shared" si="4"/>
        <v>0</v>
      </c>
      <c r="AD13" s="58">
        <f t="shared" si="4"/>
        <v>0</v>
      </c>
      <c r="AE13" s="58">
        <f t="shared" si="4"/>
        <v>0</v>
      </c>
      <c r="AF13" s="58">
        <f t="shared" si="4"/>
        <v>0</v>
      </c>
      <c r="AG13" s="58">
        <f t="shared" si="4"/>
        <v>0</v>
      </c>
      <c r="AH13" s="58">
        <f t="shared" si="4"/>
        <v>0</v>
      </c>
      <c r="AI13" s="58">
        <f t="shared" si="4"/>
        <v>0</v>
      </c>
      <c r="AJ13" s="58">
        <f t="shared" si="4"/>
        <v>0</v>
      </c>
      <c r="AK13" s="80">
        <f t="shared" si="4"/>
        <v>0</v>
      </c>
      <c r="AL13" s="64">
        <f>SUM(G13:AK13)</f>
        <v>0</v>
      </c>
      <c r="AM13" s="310">
        <f>IF(AI12="",AL13/(28/7),IF(AJ12="",AL13/(29/7),IF(AK12="",AL13/(30/7),AL13/(31/7))))</f>
        <v>0</v>
      </c>
      <c r="AN13" s="205">
        <f t="shared" si="1"/>
        <v>1</v>
      </c>
      <c r="AO13" s="183">
        <f>シフト!E52</f>
        <v>0</v>
      </c>
      <c r="AP13" s="183">
        <f>シフト!Z52</f>
        <v>0</v>
      </c>
      <c r="AQ13" s="183">
        <f>シフト!AD52</f>
        <v>0</v>
      </c>
      <c r="AR13" s="207"/>
      <c r="AS13" s="207"/>
    </row>
    <row r="14" spans="1:45" ht="18" customHeight="1">
      <c r="A14" s="40"/>
      <c r="B14" s="54">
        <f>IF(シフト!B11="","",シフト!B11)</f>
      </c>
      <c r="C14" s="60">
        <f>IF(シフト!C11="","",シフト!C11)</f>
      </c>
      <c r="D14" s="61">
        <f>IF(シフト!D11="","",シフト!D11)</f>
      </c>
      <c r="E14" s="397">
        <f>IF(シフト!E11="","",シフト!E11)</f>
      </c>
      <c r="F14" s="50" t="s">
        <v>20</v>
      </c>
      <c r="G14" s="70">
        <f aca="true" t="shared" si="5" ref="G14:AK14">VLOOKUP(G15,$AO$8:$AQ$36,3,FALSE)</f>
        <v>0</v>
      </c>
      <c r="H14" s="66">
        <f t="shared" si="5"/>
        <v>0</v>
      </c>
      <c r="I14" s="66">
        <f t="shared" si="5"/>
        <v>0</v>
      </c>
      <c r="J14" s="66">
        <f t="shared" si="5"/>
        <v>0</v>
      </c>
      <c r="K14" s="66">
        <f t="shared" si="5"/>
        <v>0</v>
      </c>
      <c r="L14" s="66">
        <f t="shared" si="5"/>
        <v>0</v>
      </c>
      <c r="M14" s="66">
        <f t="shared" si="5"/>
        <v>0</v>
      </c>
      <c r="N14" s="66">
        <f t="shared" si="5"/>
        <v>0</v>
      </c>
      <c r="O14" s="66">
        <f t="shared" si="5"/>
        <v>0</v>
      </c>
      <c r="P14" s="160">
        <f t="shared" si="5"/>
        <v>0</v>
      </c>
      <c r="Q14" s="161">
        <f t="shared" si="5"/>
        <v>0</v>
      </c>
      <c r="R14" s="66">
        <f t="shared" si="5"/>
        <v>0</v>
      </c>
      <c r="S14" s="66">
        <f t="shared" si="5"/>
        <v>0</v>
      </c>
      <c r="T14" s="66">
        <f t="shared" si="5"/>
        <v>0</v>
      </c>
      <c r="U14" s="66">
        <f t="shared" si="5"/>
        <v>0</v>
      </c>
      <c r="V14" s="66">
        <f t="shared" si="5"/>
        <v>0</v>
      </c>
      <c r="W14" s="66">
        <f t="shared" si="5"/>
        <v>0</v>
      </c>
      <c r="X14" s="66">
        <f t="shared" si="5"/>
        <v>0</v>
      </c>
      <c r="Y14" s="66">
        <f t="shared" si="5"/>
        <v>0</v>
      </c>
      <c r="Z14" s="160">
        <f t="shared" si="5"/>
        <v>0</v>
      </c>
      <c r="AA14" s="161">
        <f t="shared" si="5"/>
        <v>0</v>
      </c>
      <c r="AB14" s="66">
        <f t="shared" si="5"/>
        <v>0</v>
      </c>
      <c r="AC14" s="66">
        <f t="shared" si="5"/>
        <v>0</v>
      </c>
      <c r="AD14" s="66">
        <f t="shared" si="5"/>
        <v>0</v>
      </c>
      <c r="AE14" s="66">
        <f t="shared" si="5"/>
        <v>0</v>
      </c>
      <c r="AF14" s="66">
        <f t="shared" si="5"/>
        <v>0</v>
      </c>
      <c r="AG14" s="66">
        <f t="shared" si="5"/>
        <v>0</v>
      </c>
      <c r="AH14" s="66">
        <f t="shared" si="5"/>
        <v>0</v>
      </c>
      <c r="AI14" s="66">
        <f t="shared" si="5"/>
        <v>0</v>
      </c>
      <c r="AJ14" s="66">
        <f t="shared" si="5"/>
        <v>0</v>
      </c>
      <c r="AK14" s="162">
        <f t="shared" si="5"/>
        <v>0</v>
      </c>
      <c r="AL14" s="64">
        <f>SUM(G14:AK14)</f>
        <v>0</v>
      </c>
      <c r="AM14" s="310"/>
      <c r="AN14" s="205"/>
      <c r="AO14" s="183">
        <f>シフト!E53</f>
        <v>0</v>
      </c>
      <c r="AP14" s="183">
        <f>シフト!Z53</f>
        <v>0</v>
      </c>
      <c r="AQ14" s="183">
        <f>シフト!AD53</f>
        <v>0</v>
      </c>
      <c r="AR14" s="207"/>
      <c r="AS14" s="207"/>
    </row>
    <row r="15" spans="1:45" ht="14.25" hidden="1">
      <c r="A15" s="40"/>
      <c r="B15" s="54"/>
      <c r="C15" s="90"/>
      <c r="D15" s="73"/>
      <c r="E15" s="398"/>
      <c r="F15" s="50"/>
      <c r="G15" s="59">
        <f>シフト!F11</f>
        <v>0</v>
      </c>
      <c r="H15" s="58">
        <f>シフト!G11</f>
        <v>0</v>
      </c>
      <c r="I15" s="58">
        <f>シフト!H11</f>
        <v>0</v>
      </c>
      <c r="J15" s="58">
        <f>シフト!I11</f>
        <v>0</v>
      </c>
      <c r="K15" s="58">
        <f>シフト!J11</f>
        <v>0</v>
      </c>
      <c r="L15" s="58">
        <f>シフト!K11</f>
        <v>0</v>
      </c>
      <c r="M15" s="58">
        <f>シフト!L11</f>
        <v>0</v>
      </c>
      <c r="N15" s="58">
        <f>シフト!M11</f>
        <v>0</v>
      </c>
      <c r="O15" s="58">
        <f>シフト!N11</f>
        <v>0</v>
      </c>
      <c r="P15" s="156">
        <f>シフト!O11</f>
        <v>0</v>
      </c>
      <c r="Q15" s="152">
        <f>シフト!P11</f>
        <v>0</v>
      </c>
      <c r="R15" s="58">
        <f>シフト!Q11</f>
        <v>0</v>
      </c>
      <c r="S15" s="58">
        <f>シフト!R11</f>
        <v>0</v>
      </c>
      <c r="T15" s="58">
        <f>シフト!S11</f>
        <v>0</v>
      </c>
      <c r="U15" s="58">
        <f>シフト!T11</f>
        <v>0</v>
      </c>
      <c r="V15" s="58">
        <f>シフト!U11</f>
        <v>0</v>
      </c>
      <c r="W15" s="58">
        <f>シフト!V11</f>
        <v>0</v>
      </c>
      <c r="X15" s="58">
        <f>シフト!W11</f>
        <v>0</v>
      </c>
      <c r="Y15" s="58">
        <f>シフト!X11</f>
        <v>0</v>
      </c>
      <c r="Z15" s="156">
        <f>シフト!Y11</f>
        <v>0</v>
      </c>
      <c r="AA15" s="152">
        <f>シフト!Z11</f>
        <v>0</v>
      </c>
      <c r="AB15" s="58">
        <f>シフト!AA11</f>
        <v>0</v>
      </c>
      <c r="AC15" s="58">
        <f>シフト!AB11</f>
        <v>0</v>
      </c>
      <c r="AD15" s="58">
        <f>シフト!AC11</f>
        <v>0</v>
      </c>
      <c r="AE15" s="58">
        <f>シフト!AD11</f>
        <v>0</v>
      </c>
      <c r="AF15" s="58">
        <f>シフト!AE11</f>
        <v>0</v>
      </c>
      <c r="AG15" s="58">
        <f>シフト!AF11</f>
        <v>0</v>
      </c>
      <c r="AH15" s="58">
        <f>シフト!AG11</f>
        <v>0</v>
      </c>
      <c r="AI15" s="58">
        <f>シフト!AH11</f>
        <v>0</v>
      </c>
      <c r="AJ15" s="58">
        <f>シフト!AI11</f>
        <v>0</v>
      </c>
      <c r="AK15" s="80">
        <f>シフト!AJ11</f>
        <v>0</v>
      </c>
      <c r="AL15" s="64"/>
      <c r="AM15" s="310">
        <f>IF(AI14="",AL15/(28/7),IF(AJ14="",AL15/(29/7),IF(AK14="",AL15/(30/7),AL15/(31/7))))</f>
        <v>0</v>
      </c>
      <c r="AN15" s="205">
        <f t="shared" si="1"/>
        <v>1</v>
      </c>
      <c r="AO15" s="183">
        <f>シフト!E54</f>
        <v>0</v>
      </c>
      <c r="AP15" s="183">
        <f>シフト!Z54</f>
        <v>0</v>
      </c>
      <c r="AQ15" s="183">
        <f>シフト!AD54</f>
        <v>0</v>
      </c>
      <c r="AR15" s="207"/>
      <c r="AS15" s="207"/>
    </row>
    <row r="16" spans="1:45" ht="18" customHeight="1">
      <c r="A16" s="40"/>
      <c r="B16" s="65" t="s">
        <v>39</v>
      </c>
      <c r="C16" s="69" t="s">
        <v>36</v>
      </c>
      <c r="D16" s="63"/>
      <c r="E16" s="399"/>
      <c r="F16" s="50" t="s">
        <v>31</v>
      </c>
      <c r="G16" s="59">
        <f aca="true" t="shared" si="6" ref="G16:AK16">VLOOKUP(G15,$AO$8:$AQ$36,2,FALSE)</f>
        <v>0</v>
      </c>
      <c r="H16" s="58">
        <f t="shared" si="6"/>
        <v>0</v>
      </c>
      <c r="I16" s="58">
        <f t="shared" si="6"/>
        <v>0</v>
      </c>
      <c r="J16" s="58">
        <f t="shared" si="6"/>
        <v>0</v>
      </c>
      <c r="K16" s="58">
        <f t="shared" si="6"/>
        <v>0</v>
      </c>
      <c r="L16" s="58">
        <f t="shared" si="6"/>
        <v>0</v>
      </c>
      <c r="M16" s="58">
        <f t="shared" si="6"/>
        <v>0</v>
      </c>
      <c r="N16" s="58">
        <f t="shared" si="6"/>
        <v>0</v>
      </c>
      <c r="O16" s="58">
        <f t="shared" si="6"/>
        <v>0</v>
      </c>
      <c r="P16" s="156">
        <f t="shared" si="6"/>
        <v>0</v>
      </c>
      <c r="Q16" s="152">
        <f t="shared" si="6"/>
        <v>0</v>
      </c>
      <c r="R16" s="58">
        <f t="shared" si="6"/>
        <v>0</v>
      </c>
      <c r="S16" s="58">
        <f t="shared" si="6"/>
        <v>0</v>
      </c>
      <c r="T16" s="58">
        <f t="shared" si="6"/>
        <v>0</v>
      </c>
      <c r="U16" s="58">
        <f t="shared" si="6"/>
        <v>0</v>
      </c>
      <c r="V16" s="58">
        <f t="shared" si="6"/>
        <v>0</v>
      </c>
      <c r="W16" s="58">
        <f t="shared" si="6"/>
        <v>0</v>
      </c>
      <c r="X16" s="58">
        <f t="shared" si="6"/>
        <v>0</v>
      </c>
      <c r="Y16" s="58">
        <f t="shared" si="6"/>
        <v>0</v>
      </c>
      <c r="Z16" s="156">
        <f t="shared" si="6"/>
        <v>0</v>
      </c>
      <c r="AA16" s="152">
        <f t="shared" si="6"/>
        <v>0</v>
      </c>
      <c r="AB16" s="58">
        <f t="shared" si="6"/>
        <v>0</v>
      </c>
      <c r="AC16" s="58">
        <f t="shared" si="6"/>
        <v>0</v>
      </c>
      <c r="AD16" s="58">
        <f t="shared" si="6"/>
        <v>0</v>
      </c>
      <c r="AE16" s="58">
        <f t="shared" si="6"/>
        <v>0</v>
      </c>
      <c r="AF16" s="58">
        <f t="shared" si="6"/>
        <v>0</v>
      </c>
      <c r="AG16" s="58">
        <f t="shared" si="6"/>
        <v>0</v>
      </c>
      <c r="AH16" s="58">
        <f t="shared" si="6"/>
        <v>0</v>
      </c>
      <c r="AI16" s="58">
        <f t="shared" si="6"/>
        <v>0</v>
      </c>
      <c r="AJ16" s="58">
        <f t="shared" si="6"/>
        <v>0</v>
      </c>
      <c r="AK16" s="80">
        <f t="shared" si="6"/>
        <v>0</v>
      </c>
      <c r="AL16" s="64">
        <f>SUM(G16:AK16)</f>
        <v>0</v>
      </c>
      <c r="AM16" s="310">
        <f>IF(AI15="",AL16/(28/7),IF(AJ15="",AL16/(29/7),IF(AK15="",AL16/(30/7),AL16/(31/7))))</f>
        <v>0</v>
      </c>
      <c r="AN16" s="205">
        <f t="shared" si="1"/>
        <v>1</v>
      </c>
      <c r="AO16" s="183">
        <f>シフト!E55</f>
        <v>0</v>
      </c>
      <c r="AP16" s="183">
        <f>シフト!Z55</f>
        <v>0</v>
      </c>
      <c r="AQ16" s="183">
        <f>シフト!AD55</f>
        <v>0</v>
      </c>
      <c r="AR16" s="207"/>
      <c r="AS16" s="207"/>
    </row>
    <row r="17" spans="1:45" ht="18" customHeight="1">
      <c r="A17" s="40"/>
      <c r="B17" s="54">
        <f>IF(シフト!B12="","",シフト!B12)</f>
      </c>
      <c r="C17" s="60">
        <f>IF(シフト!C12="","",シフト!C12)</f>
      </c>
      <c r="D17" s="61">
        <f>IF(シフト!D12="","",シフト!D12)</f>
      </c>
      <c r="E17" s="397">
        <f>IF(シフト!E12="","",シフト!E12)</f>
      </c>
      <c r="F17" s="50" t="s">
        <v>20</v>
      </c>
      <c r="G17" s="70">
        <f aca="true" t="shared" si="7" ref="G17:AK17">VLOOKUP(G18,$AO$8:$AQ$36,3,FALSE)</f>
        <v>0</v>
      </c>
      <c r="H17" s="66">
        <f t="shared" si="7"/>
        <v>0</v>
      </c>
      <c r="I17" s="66">
        <f t="shared" si="7"/>
        <v>0</v>
      </c>
      <c r="J17" s="66">
        <f t="shared" si="7"/>
        <v>0</v>
      </c>
      <c r="K17" s="66">
        <f t="shared" si="7"/>
        <v>0</v>
      </c>
      <c r="L17" s="66">
        <f t="shared" si="7"/>
        <v>0</v>
      </c>
      <c r="M17" s="66">
        <f t="shared" si="7"/>
        <v>0</v>
      </c>
      <c r="N17" s="66">
        <f t="shared" si="7"/>
        <v>0</v>
      </c>
      <c r="O17" s="66">
        <f t="shared" si="7"/>
        <v>0</v>
      </c>
      <c r="P17" s="160">
        <f t="shared" si="7"/>
        <v>0</v>
      </c>
      <c r="Q17" s="161">
        <f t="shared" si="7"/>
        <v>0</v>
      </c>
      <c r="R17" s="66">
        <f t="shared" si="7"/>
        <v>0</v>
      </c>
      <c r="S17" s="66">
        <f t="shared" si="7"/>
        <v>0</v>
      </c>
      <c r="T17" s="66">
        <f t="shared" si="7"/>
        <v>0</v>
      </c>
      <c r="U17" s="66">
        <f t="shared" si="7"/>
        <v>0</v>
      </c>
      <c r="V17" s="66">
        <f t="shared" si="7"/>
        <v>0</v>
      </c>
      <c r="W17" s="66">
        <f t="shared" si="7"/>
        <v>0</v>
      </c>
      <c r="X17" s="66">
        <f t="shared" si="7"/>
        <v>0</v>
      </c>
      <c r="Y17" s="66">
        <f t="shared" si="7"/>
        <v>0</v>
      </c>
      <c r="Z17" s="160">
        <f t="shared" si="7"/>
        <v>0</v>
      </c>
      <c r="AA17" s="161">
        <f t="shared" si="7"/>
        <v>0</v>
      </c>
      <c r="AB17" s="66">
        <f t="shared" si="7"/>
        <v>0</v>
      </c>
      <c r="AC17" s="66">
        <f t="shared" si="7"/>
        <v>0</v>
      </c>
      <c r="AD17" s="66">
        <f t="shared" si="7"/>
        <v>0</v>
      </c>
      <c r="AE17" s="66">
        <f t="shared" si="7"/>
        <v>0</v>
      </c>
      <c r="AF17" s="66">
        <f t="shared" si="7"/>
        <v>0</v>
      </c>
      <c r="AG17" s="66">
        <f t="shared" si="7"/>
        <v>0</v>
      </c>
      <c r="AH17" s="66">
        <f t="shared" si="7"/>
        <v>0</v>
      </c>
      <c r="AI17" s="66">
        <f t="shared" si="7"/>
        <v>0</v>
      </c>
      <c r="AJ17" s="66">
        <f t="shared" si="7"/>
        <v>0</v>
      </c>
      <c r="AK17" s="162">
        <f t="shared" si="7"/>
        <v>0</v>
      </c>
      <c r="AL17" s="64">
        <f>SUM(G17:AK17)</f>
        <v>0</v>
      </c>
      <c r="AM17" s="310"/>
      <c r="AN17" s="205"/>
      <c r="AO17" s="183">
        <f>シフト!E56</f>
        <v>0</v>
      </c>
      <c r="AP17" s="183">
        <f>シフト!Z56</f>
        <v>0</v>
      </c>
      <c r="AQ17" s="183">
        <f>シフト!AD56</f>
        <v>0</v>
      </c>
      <c r="AR17" s="207"/>
      <c r="AS17" s="207"/>
    </row>
    <row r="18" spans="1:45" ht="14.25" hidden="1">
      <c r="A18" s="40"/>
      <c r="B18" s="54"/>
      <c r="C18" s="90"/>
      <c r="D18" s="73"/>
      <c r="E18" s="398"/>
      <c r="F18" s="50"/>
      <c r="G18" s="59">
        <f>シフト!F12</f>
        <v>0</v>
      </c>
      <c r="H18" s="58">
        <f>シフト!G12</f>
        <v>0</v>
      </c>
      <c r="I18" s="58">
        <f>シフト!H12</f>
        <v>0</v>
      </c>
      <c r="J18" s="58">
        <f>シフト!I12</f>
        <v>0</v>
      </c>
      <c r="K18" s="58">
        <f>シフト!J12</f>
        <v>0</v>
      </c>
      <c r="L18" s="58">
        <f>シフト!K12</f>
        <v>0</v>
      </c>
      <c r="M18" s="58">
        <f>シフト!L12</f>
        <v>0</v>
      </c>
      <c r="N18" s="58">
        <f>シフト!M12</f>
        <v>0</v>
      </c>
      <c r="O18" s="58">
        <f>シフト!N12</f>
        <v>0</v>
      </c>
      <c r="P18" s="156">
        <f>シフト!O12</f>
        <v>0</v>
      </c>
      <c r="Q18" s="152">
        <f>シフト!P12</f>
        <v>0</v>
      </c>
      <c r="R18" s="58">
        <f>シフト!Q12</f>
        <v>0</v>
      </c>
      <c r="S18" s="58">
        <f>シフト!R12</f>
        <v>0</v>
      </c>
      <c r="T18" s="58">
        <f>シフト!S12</f>
        <v>0</v>
      </c>
      <c r="U18" s="58">
        <f>シフト!T12</f>
        <v>0</v>
      </c>
      <c r="V18" s="58">
        <f>シフト!U12</f>
        <v>0</v>
      </c>
      <c r="W18" s="58">
        <f>シフト!V12</f>
        <v>0</v>
      </c>
      <c r="X18" s="58">
        <f>シフト!W12</f>
        <v>0</v>
      </c>
      <c r="Y18" s="58">
        <f>シフト!X12</f>
        <v>0</v>
      </c>
      <c r="Z18" s="156">
        <f>シフト!Y12</f>
        <v>0</v>
      </c>
      <c r="AA18" s="152">
        <f>シフト!Z12</f>
        <v>0</v>
      </c>
      <c r="AB18" s="58">
        <f>シフト!AA12</f>
        <v>0</v>
      </c>
      <c r="AC18" s="58">
        <f>シフト!AB12</f>
        <v>0</v>
      </c>
      <c r="AD18" s="58">
        <f>シフト!AC12</f>
        <v>0</v>
      </c>
      <c r="AE18" s="58">
        <f>シフト!AD12</f>
        <v>0</v>
      </c>
      <c r="AF18" s="58">
        <f>シフト!AE12</f>
        <v>0</v>
      </c>
      <c r="AG18" s="58">
        <f>シフト!AF12</f>
        <v>0</v>
      </c>
      <c r="AH18" s="58">
        <f>シフト!AG12</f>
        <v>0</v>
      </c>
      <c r="AI18" s="58">
        <f>シフト!AH12</f>
        <v>0</v>
      </c>
      <c r="AJ18" s="58">
        <f>シフト!AI12</f>
        <v>0</v>
      </c>
      <c r="AK18" s="80">
        <f>シフト!AJ12</f>
        <v>0</v>
      </c>
      <c r="AL18" s="64"/>
      <c r="AM18" s="310">
        <f>IF(AI17="",AL18/(28/7),IF(AJ17="",AL18/(29/7),IF(AK17="",AL18/(30/7),AL18/(31/7))))</f>
        <v>0</v>
      </c>
      <c r="AN18" s="205">
        <f t="shared" si="1"/>
        <v>1</v>
      </c>
      <c r="AO18" s="183">
        <f>シフト!E57</f>
        <v>0</v>
      </c>
      <c r="AP18" s="183">
        <f>シフト!Z57</f>
        <v>0</v>
      </c>
      <c r="AQ18" s="183">
        <f>シフト!AD57</f>
        <v>0</v>
      </c>
      <c r="AR18" s="207"/>
      <c r="AS18" s="207"/>
    </row>
    <row r="19" spans="1:45" ht="18" customHeight="1">
      <c r="A19" s="40"/>
      <c r="B19" s="65" t="s">
        <v>39</v>
      </c>
      <c r="C19" s="69" t="s">
        <v>36</v>
      </c>
      <c r="D19" s="63"/>
      <c r="E19" s="399"/>
      <c r="F19" s="50" t="s">
        <v>31</v>
      </c>
      <c r="G19" s="59">
        <f aca="true" t="shared" si="8" ref="G19:AK19">VLOOKUP(G18,$AO$8:$AQ$36,2,FALSE)</f>
        <v>0</v>
      </c>
      <c r="H19" s="58">
        <f t="shared" si="8"/>
        <v>0</v>
      </c>
      <c r="I19" s="58">
        <f t="shared" si="8"/>
        <v>0</v>
      </c>
      <c r="J19" s="58">
        <f t="shared" si="8"/>
        <v>0</v>
      </c>
      <c r="K19" s="58">
        <f t="shared" si="8"/>
        <v>0</v>
      </c>
      <c r="L19" s="58">
        <f t="shared" si="8"/>
        <v>0</v>
      </c>
      <c r="M19" s="58">
        <f t="shared" si="8"/>
        <v>0</v>
      </c>
      <c r="N19" s="58">
        <f t="shared" si="8"/>
        <v>0</v>
      </c>
      <c r="O19" s="58">
        <f t="shared" si="8"/>
        <v>0</v>
      </c>
      <c r="P19" s="156">
        <f t="shared" si="8"/>
        <v>0</v>
      </c>
      <c r="Q19" s="152">
        <f t="shared" si="8"/>
        <v>0</v>
      </c>
      <c r="R19" s="58">
        <f t="shared" si="8"/>
        <v>0</v>
      </c>
      <c r="S19" s="58">
        <f t="shared" si="8"/>
        <v>0</v>
      </c>
      <c r="T19" s="58">
        <f t="shared" si="8"/>
        <v>0</v>
      </c>
      <c r="U19" s="58">
        <f t="shared" si="8"/>
        <v>0</v>
      </c>
      <c r="V19" s="58">
        <f t="shared" si="8"/>
        <v>0</v>
      </c>
      <c r="W19" s="58">
        <f t="shared" si="8"/>
        <v>0</v>
      </c>
      <c r="X19" s="58">
        <f t="shared" si="8"/>
        <v>0</v>
      </c>
      <c r="Y19" s="58">
        <f t="shared" si="8"/>
        <v>0</v>
      </c>
      <c r="Z19" s="156">
        <f t="shared" si="8"/>
        <v>0</v>
      </c>
      <c r="AA19" s="152">
        <f t="shared" si="8"/>
        <v>0</v>
      </c>
      <c r="AB19" s="58">
        <f t="shared" si="8"/>
        <v>0</v>
      </c>
      <c r="AC19" s="58">
        <f t="shared" si="8"/>
        <v>0</v>
      </c>
      <c r="AD19" s="58">
        <f t="shared" si="8"/>
        <v>0</v>
      </c>
      <c r="AE19" s="58">
        <f t="shared" si="8"/>
        <v>0</v>
      </c>
      <c r="AF19" s="58">
        <f t="shared" si="8"/>
        <v>0</v>
      </c>
      <c r="AG19" s="58">
        <f t="shared" si="8"/>
        <v>0</v>
      </c>
      <c r="AH19" s="58">
        <f t="shared" si="8"/>
        <v>0</v>
      </c>
      <c r="AI19" s="58">
        <f t="shared" si="8"/>
        <v>0</v>
      </c>
      <c r="AJ19" s="58">
        <f t="shared" si="8"/>
        <v>0</v>
      </c>
      <c r="AK19" s="80">
        <f t="shared" si="8"/>
        <v>0</v>
      </c>
      <c r="AL19" s="64">
        <f>SUM(G19:AK19)</f>
        <v>0</v>
      </c>
      <c r="AM19" s="310">
        <f>IF(AI18="",AL19/(28/7),IF(AJ18="",AL19/(29/7),IF(AK18="",AL19/(30/7),AL19/(31/7))))</f>
        <v>0</v>
      </c>
      <c r="AN19" s="205">
        <f t="shared" si="1"/>
        <v>1</v>
      </c>
      <c r="AO19" s="183">
        <f>シフト!E58</f>
        <v>0</v>
      </c>
      <c r="AP19" s="183">
        <f>シフト!Z58</f>
        <v>0</v>
      </c>
      <c r="AQ19" s="183">
        <f>シフト!AD58</f>
        <v>0</v>
      </c>
      <c r="AR19" s="207"/>
      <c r="AS19" s="207"/>
    </row>
    <row r="20" spans="1:45" ht="14.25">
      <c r="A20" s="40"/>
      <c r="B20" s="54">
        <f>IF(シフト!B13="","",シフト!B13)</f>
      </c>
      <c r="C20" s="60">
        <f>IF(シフト!C13="","",シフト!C13)</f>
      </c>
      <c r="D20" s="61">
        <f>IF(シフト!D13="","",シフト!D13)</f>
      </c>
      <c r="E20" s="397">
        <f>IF(シフト!E13="","",シフト!E13)</f>
      </c>
      <c r="F20" s="79" t="s">
        <v>22</v>
      </c>
      <c r="G20" s="70">
        <f aca="true" t="shared" si="9" ref="G20:AK20">VLOOKUP(G21,$AO$8:$AQ$36,3,FALSE)</f>
        <v>0</v>
      </c>
      <c r="H20" s="66">
        <f t="shared" si="9"/>
        <v>0</v>
      </c>
      <c r="I20" s="66">
        <f t="shared" si="9"/>
        <v>0</v>
      </c>
      <c r="J20" s="66">
        <f t="shared" si="9"/>
        <v>0</v>
      </c>
      <c r="K20" s="66">
        <f t="shared" si="9"/>
        <v>0</v>
      </c>
      <c r="L20" s="66">
        <f t="shared" si="9"/>
        <v>0</v>
      </c>
      <c r="M20" s="66">
        <f t="shared" si="9"/>
        <v>0</v>
      </c>
      <c r="N20" s="66">
        <f t="shared" si="9"/>
        <v>0</v>
      </c>
      <c r="O20" s="66">
        <f t="shared" si="9"/>
        <v>0</v>
      </c>
      <c r="P20" s="160">
        <f t="shared" si="9"/>
        <v>0</v>
      </c>
      <c r="Q20" s="161">
        <f t="shared" si="9"/>
        <v>0</v>
      </c>
      <c r="R20" s="66">
        <f t="shared" si="9"/>
        <v>0</v>
      </c>
      <c r="S20" s="66">
        <f t="shared" si="9"/>
        <v>0</v>
      </c>
      <c r="T20" s="66">
        <f t="shared" si="9"/>
        <v>0</v>
      </c>
      <c r="U20" s="66">
        <f t="shared" si="9"/>
        <v>0</v>
      </c>
      <c r="V20" s="66">
        <f t="shared" si="9"/>
        <v>0</v>
      </c>
      <c r="W20" s="66">
        <f t="shared" si="9"/>
        <v>0</v>
      </c>
      <c r="X20" s="66">
        <f t="shared" si="9"/>
        <v>0</v>
      </c>
      <c r="Y20" s="66">
        <f t="shared" si="9"/>
        <v>0</v>
      </c>
      <c r="Z20" s="160">
        <f t="shared" si="9"/>
        <v>0</v>
      </c>
      <c r="AA20" s="161">
        <f t="shared" si="9"/>
        <v>0</v>
      </c>
      <c r="AB20" s="66">
        <f t="shared" si="9"/>
        <v>0</v>
      </c>
      <c r="AC20" s="66">
        <f t="shared" si="9"/>
        <v>0</v>
      </c>
      <c r="AD20" s="66">
        <f t="shared" si="9"/>
        <v>0</v>
      </c>
      <c r="AE20" s="66">
        <f t="shared" si="9"/>
        <v>0</v>
      </c>
      <c r="AF20" s="66">
        <f t="shared" si="9"/>
        <v>0</v>
      </c>
      <c r="AG20" s="66">
        <f t="shared" si="9"/>
        <v>0</v>
      </c>
      <c r="AH20" s="66">
        <f t="shared" si="9"/>
        <v>0</v>
      </c>
      <c r="AI20" s="66">
        <f t="shared" si="9"/>
        <v>0</v>
      </c>
      <c r="AJ20" s="66">
        <f t="shared" si="9"/>
        <v>0</v>
      </c>
      <c r="AK20" s="162">
        <f t="shared" si="9"/>
        <v>0</v>
      </c>
      <c r="AL20" s="67">
        <f>SUM(G20:AK20)</f>
        <v>0</v>
      </c>
      <c r="AM20" s="310"/>
      <c r="AN20" s="205"/>
      <c r="AO20" s="183">
        <f>シフト!E59</f>
        <v>0</v>
      </c>
      <c r="AP20" s="183">
        <f>シフト!Z59</f>
        <v>0</v>
      </c>
      <c r="AQ20" s="183">
        <f>シフト!AD59</f>
        <v>0</v>
      </c>
      <c r="AR20" s="207"/>
      <c r="AS20" s="207"/>
    </row>
    <row r="21" spans="1:45" ht="14.25" hidden="1">
      <c r="A21" s="40"/>
      <c r="B21" s="54"/>
      <c r="C21" s="90"/>
      <c r="D21" s="73"/>
      <c r="E21" s="398"/>
      <c r="F21" s="79"/>
      <c r="G21" s="59">
        <f>シフト!F13</f>
        <v>0</v>
      </c>
      <c r="H21" s="58">
        <f>シフト!G13</f>
        <v>0</v>
      </c>
      <c r="I21" s="58">
        <f>シフト!H13</f>
        <v>0</v>
      </c>
      <c r="J21" s="58">
        <f>シフト!I13</f>
        <v>0</v>
      </c>
      <c r="K21" s="58">
        <f>シフト!J13</f>
        <v>0</v>
      </c>
      <c r="L21" s="58">
        <f>シフト!K13</f>
        <v>0</v>
      </c>
      <c r="M21" s="58">
        <f>シフト!L13</f>
        <v>0</v>
      </c>
      <c r="N21" s="58">
        <f>シフト!M13</f>
        <v>0</v>
      </c>
      <c r="O21" s="58">
        <f>シフト!N13</f>
        <v>0</v>
      </c>
      <c r="P21" s="156">
        <f>シフト!O13</f>
        <v>0</v>
      </c>
      <c r="Q21" s="152">
        <f>シフト!P13</f>
        <v>0</v>
      </c>
      <c r="R21" s="58">
        <f>シフト!Q13</f>
        <v>0</v>
      </c>
      <c r="S21" s="58">
        <f>シフト!R13</f>
        <v>0</v>
      </c>
      <c r="T21" s="58">
        <f>シフト!S13</f>
        <v>0</v>
      </c>
      <c r="U21" s="58">
        <f>シフト!T13</f>
        <v>0</v>
      </c>
      <c r="V21" s="58">
        <f>シフト!U13</f>
        <v>0</v>
      </c>
      <c r="W21" s="58">
        <f>シフト!V13</f>
        <v>0</v>
      </c>
      <c r="X21" s="58">
        <f>シフト!W13</f>
        <v>0</v>
      </c>
      <c r="Y21" s="58">
        <f>シフト!X13</f>
        <v>0</v>
      </c>
      <c r="Z21" s="156">
        <f>シフト!Y13</f>
        <v>0</v>
      </c>
      <c r="AA21" s="152">
        <f>シフト!Z13</f>
        <v>0</v>
      </c>
      <c r="AB21" s="58">
        <f>シフト!AA13</f>
        <v>0</v>
      </c>
      <c r="AC21" s="58">
        <f>シフト!AB13</f>
        <v>0</v>
      </c>
      <c r="AD21" s="58">
        <f>シフト!AC13</f>
        <v>0</v>
      </c>
      <c r="AE21" s="58">
        <f>シフト!AD13</f>
        <v>0</v>
      </c>
      <c r="AF21" s="58">
        <f>シフト!AE13</f>
        <v>0</v>
      </c>
      <c r="AG21" s="58">
        <f>シフト!AF13</f>
        <v>0</v>
      </c>
      <c r="AH21" s="58">
        <f>シフト!AG13</f>
        <v>0</v>
      </c>
      <c r="AI21" s="58">
        <f>シフト!AH13</f>
        <v>0</v>
      </c>
      <c r="AJ21" s="58">
        <f>シフト!AI13</f>
        <v>0</v>
      </c>
      <c r="AK21" s="80">
        <f>シフト!AJ13</f>
        <v>0</v>
      </c>
      <c r="AL21" s="67"/>
      <c r="AM21" s="310">
        <f>IF(AI20="",AL21/(28/7),IF(AJ20="",AL21/(29/7),IF(AK20="",AL21/(30/7),AL21/(31/7))))</f>
        <v>0</v>
      </c>
      <c r="AN21" s="205">
        <f t="shared" si="1"/>
        <v>1</v>
      </c>
      <c r="AO21" s="183">
        <f>シフト!E60</f>
        <v>0</v>
      </c>
      <c r="AP21" s="183">
        <f>シフト!Z60</f>
        <v>0</v>
      </c>
      <c r="AQ21" s="183">
        <f>シフト!AD60</f>
        <v>0</v>
      </c>
      <c r="AR21" s="207"/>
      <c r="AS21" s="207"/>
    </row>
    <row r="22" spans="1:45" ht="18" customHeight="1">
      <c r="A22" s="40"/>
      <c r="B22" s="68"/>
      <c r="C22" s="89" t="s">
        <v>36</v>
      </c>
      <c r="D22" s="63"/>
      <c r="E22" s="399"/>
      <c r="F22" s="50" t="s">
        <v>31</v>
      </c>
      <c r="G22" s="59">
        <f aca="true" t="shared" si="10" ref="G22:AK22">VLOOKUP(G21,$AO$8:$AQ$36,2,FALSE)</f>
        <v>0</v>
      </c>
      <c r="H22" s="58">
        <f t="shared" si="10"/>
        <v>0</v>
      </c>
      <c r="I22" s="58">
        <f t="shared" si="10"/>
        <v>0</v>
      </c>
      <c r="J22" s="58">
        <f t="shared" si="10"/>
        <v>0</v>
      </c>
      <c r="K22" s="58">
        <f t="shared" si="10"/>
        <v>0</v>
      </c>
      <c r="L22" s="58">
        <f t="shared" si="10"/>
        <v>0</v>
      </c>
      <c r="M22" s="58">
        <f t="shared" si="10"/>
        <v>0</v>
      </c>
      <c r="N22" s="58">
        <f t="shared" si="10"/>
        <v>0</v>
      </c>
      <c r="O22" s="58">
        <f t="shared" si="10"/>
        <v>0</v>
      </c>
      <c r="P22" s="156">
        <f t="shared" si="10"/>
        <v>0</v>
      </c>
      <c r="Q22" s="152">
        <f t="shared" si="10"/>
        <v>0</v>
      </c>
      <c r="R22" s="58">
        <f t="shared" si="10"/>
        <v>0</v>
      </c>
      <c r="S22" s="58">
        <f t="shared" si="10"/>
        <v>0</v>
      </c>
      <c r="T22" s="58">
        <f t="shared" si="10"/>
        <v>0</v>
      </c>
      <c r="U22" s="58">
        <f t="shared" si="10"/>
        <v>0</v>
      </c>
      <c r="V22" s="58">
        <f t="shared" si="10"/>
        <v>0</v>
      </c>
      <c r="W22" s="58">
        <f t="shared" si="10"/>
        <v>0</v>
      </c>
      <c r="X22" s="58">
        <f t="shared" si="10"/>
        <v>0</v>
      </c>
      <c r="Y22" s="58">
        <f t="shared" si="10"/>
        <v>0</v>
      </c>
      <c r="Z22" s="156">
        <f t="shared" si="10"/>
        <v>0</v>
      </c>
      <c r="AA22" s="152">
        <f t="shared" si="10"/>
        <v>0</v>
      </c>
      <c r="AB22" s="58">
        <f t="shared" si="10"/>
        <v>0</v>
      </c>
      <c r="AC22" s="58">
        <f t="shared" si="10"/>
        <v>0</v>
      </c>
      <c r="AD22" s="58">
        <f t="shared" si="10"/>
        <v>0</v>
      </c>
      <c r="AE22" s="58">
        <f t="shared" si="10"/>
        <v>0</v>
      </c>
      <c r="AF22" s="58">
        <f t="shared" si="10"/>
        <v>0</v>
      </c>
      <c r="AG22" s="58">
        <f t="shared" si="10"/>
        <v>0</v>
      </c>
      <c r="AH22" s="58">
        <f t="shared" si="10"/>
        <v>0</v>
      </c>
      <c r="AI22" s="58">
        <f t="shared" si="10"/>
        <v>0</v>
      </c>
      <c r="AJ22" s="58">
        <f t="shared" si="10"/>
        <v>0</v>
      </c>
      <c r="AK22" s="80">
        <f t="shared" si="10"/>
        <v>0</v>
      </c>
      <c r="AL22" s="64">
        <f>SUM(G22:AK22)</f>
        <v>0</v>
      </c>
      <c r="AM22" s="310">
        <f>IF(AI21="",AL22/(28/7),IF(AJ21="",AL22/(29/7),IF(AK21="",AL22/(30/7),AL22/(31/7))))</f>
        <v>0</v>
      </c>
      <c r="AN22" s="205">
        <f t="shared" si="1"/>
        <v>1</v>
      </c>
      <c r="AO22" s="183">
        <f>シフト!E61</f>
        <v>0</v>
      </c>
      <c r="AP22" s="183">
        <f>シフト!Z61</f>
        <v>0</v>
      </c>
      <c r="AQ22" s="183">
        <f>シフト!AD61</f>
        <v>0</v>
      </c>
      <c r="AR22" s="207"/>
      <c r="AS22" s="207"/>
    </row>
    <row r="23" spans="1:45" ht="18" customHeight="1">
      <c r="A23" s="40"/>
      <c r="B23" s="54">
        <f>IF(シフト!B14="","",シフト!B14)</f>
      </c>
      <c r="C23" s="60">
        <f>IF(シフト!C14="","",シフト!C14)</f>
      </c>
      <c r="D23" s="61">
        <f>IF(シフト!D14="","",シフト!D14)</f>
      </c>
      <c r="E23" s="397">
        <f>IF(シフト!E14="","",シフト!E14)</f>
      </c>
      <c r="F23" s="50" t="s">
        <v>20</v>
      </c>
      <c r="G23" s="70">
        <f aca="true" t="shared" si="11" ref="G23:AK23">VLOOKUP(G24,$AO$8:$AQ$36,3,FALSE)</f>
        <v>0</v>
      </c>
      <c r="H23" s="66">
        <f t="shared" si="11"/>
        <v>0</v>
      </c>
      <c r="I23" s="66">
        <f t="shared" si="11"/>
        <v>0</v>
      </c>
      <c r="J23" s="66">
        <f t="shared" si="11"/>
        <v>0</v>
      </c>
      <c r="K23" s="66">
        <f t="shared" si="11"/>
        <v>0</v>
      </c>
      <c r="L23" s="66">
        <f t="shared" si="11"/>
        <v>0</v>
      </c>
      <c r="M23" s="66">
        <f t="shared" si="11"/>
        <v>0</v>
      </c>
      <c r="N23" s="66">
        <f t="shared" si="11"/>
        <v>0</v>
      </c>
      <c r="O23" s="66">
        <f t="shared" si="11"/>
        <v>0</v>
      </c>
      <c r="P23" s="160">
        <f t="shared" si="11"/>
        <v>0</v>
      </c>
      <c r="Q23" s="161">
        <f t="shared" si="11"/>
        <v>0</v>
      </c>
      <c r="R23" s="66">
        <f t="shared" si="11"/>
        <v>0</v>
      </c>
      <c r="S23" s="66">
        <f t="shared" si="11"/>
        <v>0</v>
      </c>
      <c r="T23" s="66">
        <f t="shared" si="11"/>
        <v>0</v>
      </c>
      <c r="U23" s="66">
        <f t="shared" si="11"/>
        <v>0</v>
      </c>
      <c r="V23" s="66">
        <f t="shared" si="11"/>
        <v>0</v>
      </c>
      <c r="W23" s="66">
        <f t="shared" si="11"/>
        <v>0</v>
      </c>
      <c r="X23" s="66">
        <f t="shared" si="11"/>
        <v>0</v>
      </c>
      <c r="Y23" s="66">
        <f t="shared" si="11"/>
        <v>0</v>
      </c>
      <c r="Z23" s="160">
        <f t="shared" si="11"/>
        <v>0</v>
      </c>
      <c r="AA23" s="161">
        <f t="shared" si="11"/>
        <v>0</v>
      </c>
      <c r="AB23" s="66">
        <f t="shared" si="11"/>
        <v>0</v>
      </c>
      <c r="AC23" s="66">
        <f t="shared" si="11"/>
        <v>0</v>
      </c>
      <c r="AD23" s="66">
        <f t="shared" si="11"/>
        <v>0</v>
      </c>
      <c r="AE23" s="66">
        <f t="shared" si="11"/>
        <v>0</v>
      </c>
      <c r="AF23" s="66">
        <f t="shared" si="11"/>
        <v>0</v>
      </c>
      <c r="AG23" s="66">
        <f t="shared" si="11"/>
        <v>0</v>
      </c>
      <c r="AH23" s="66">
        <f t="shared" si="11"/>
        <v>0</v>
      </c>
      <c r="AI23" s="66">
        <f t="shared" si="11"/>
        <v>0</v>
      </c>
      <c r="AJ23" s="66">
        <f t="shared" si="11"/>
        <v>0</v>
      </c>
      <c r="AK23" s="162">
        <f t="shared" si="11"/>
        <v>0</v>
      </c>
      <c r="AL23" s="67">
        <f>SUM(G23:AK23)</f>
        <v>0</v>
      </c>
      <c r="AM23" s="310"/>
      <c r="AN23" s="205"/>
      <c r="AO23" s="183">
        <f>シフト!E62</f>
        <v>0</v>
      </c>
      <c r="AP23" s="183">
        <f>シフト!Z62</f>
        <v>0</v>
      </c>
      <c r="AQ23" s="183">
        <f>シフト!AD62</f>
        <v>0</v>
      </c>
      <c r="AR23" s="207"/>
      <c r="AS23" s="207"/>
    </row>
    <row r="24" spans="1:45" ht="14.25" hidden="1">
      <c r="A24" s="40"/>
      <c r="B24" s="54"/>
      <c r="C24" s="90"/>
      <c r="D24" s="73"/>
      <c r="E24" s="398"/>
      <c r="F24" s="50"/>
      <c r="G24" s="59">
        <f>シフト!F14</f>
        <v>0</v>
      </c>
      <c r="H24" s="58">
        <f>シフト!G14</f>
        <v>0</v>
      </c>
      <c r="I24" s="58">
        <f>シフト!H14</f>
        <v>0</v>
      </c>
      <c r="J24" s="58">
        <f>シフト!I14</f>
        <v>0</v>
      </c>
      <c r="K24" s="58">
        <f>シフト!J14</f>
        <v>0</v>
      </c>
      <c r="L24" s="58">
        <f>シフト!K14</f>
        <v>0</v>
      </c>
      <c r="M24" s="58">
        <f>シフト!L14</f>
        <v>0</v>
      </c>
      <c r="N24" s="58">
        <f>シフト!M14</f>
        <v>0</v>
      </c>
      <c r="O24" s="58">
        <f>シフト!N14</f>
        <v>0</v>
      </c>
      <c r="P24" s="156">
        <f>シフト!O14</f>
        <v>0</v>
      </c>
      <c r="Q24" s="152">
        <f>シフト!P14</f>
        <v>0</v>
      </c>
      <c r="R24" s="58">
        <f>シフト!Q14</f>
        <v>0</v>
      </c>
      <c r="S24" s="58">
        <f>シフト!R14</f>
        <v>0</v>
      </c>
      <c r="T24" s="58">
        <f>シフト!S14</f>
        <v>0</v>
      </c>
      <c r="U24" s="58">
        <f>シフト!T14</f>
        <v>0</v>
      </c>
      <c r="V24" s="58">
        <f>シフト!U14</f>
        <v>0</v>
      </c>
      <c r="W24" s="58">
        <f>シフト!V14</f>
        <v>0</v>
      </c>
      <c r="X24" s="58">
        <f>シフト!W14</f>
        <v>0</v>
      </c>
      <c r="Y24" s="58">
        <f>シフト!X14</f>
        <v>0</v>
      </c>
      <c r="Z24" s="156">
        <f>シフト!Y14</f>
        <v>0</v>
      </c>
      <c r="AA24" s="152">
        <f>シフト!Z14</f>
        <v>0</v>
      </c>
      <c r="AB24" s="58">
        <f>シフト!AA14</f>
        <v>0</v>
      </c>
      <c r="AC24" s="58">
        <f>シフト!AB14</f>
        <v>0</v>
      </c>
      <c r="AD24" s="58">
        <f>シフト!AC14</f>
        <v>0</v>
      </c>
      <c r="AE24" s="58">
        <f>シフト!AD14</f>
        <v>0</v>
      </c>
      <c r="AF24" s="58">
        <f>シフト!AE14</f>
        <v>0</v>
      </c>
      <c r="AG24" s="58">
        <f>シフト!AF14</f>
        <v>0</v>
      </c>
      <c r="AH24" s="58">
        <f>シフト!AG14</f>
        <v>0</v>
      </c>
      <c r="AI24" s="58">
        <f>シフト!AH14</f>
        <v>0</v>
      </c>
      <c r="AJ24" s="58">
        <f>シフト!AI14</f>
        <v>0</v>
      </c>
      <c r="AK24" s="80">
        <f>シフト!AJ14</f>
        <v>0</v>
      </c>
      <c r="AL24" s="67"/>
      <c r="AM24" s="310">
        <f>IF(AI23="",AL24/(28/7),IF(AJ23="",AL24/(29/7),IF(AK23="",AL24/(30/7),AL24/(31/7))))</f>
        <v>0</v>
      </c>
      <c r="AN24" s="205">
        <f t="shared" si="1"/>
        <v>1</v>
      </c>
      <c r="AO24" s="183">
        <f>シフト!E63</f>
        <v>0</v>
      </c>
      <c r="AP24" s="183">
        <f>シフト!Z63</f>
        <v>0</v>
      </c>
      <c r="AQ24" s="183">
        <f>シフト!AD63</f>
        <v>0</v>
      </c>
      <c r="AR24" s="207"/>
      <c r="AS24" s="207"/>
    </row>
    <row r="25" spans="1:45" ht="18" customHeight="1">
      <c r="A25" s="40"/>
      <c r="B25" s="65"/>
      <c r="C25" s="66" t="s">
        <v>36</v>
      </c>
      <c r="D25" s="63"/>
      <c r="E25" s="399"/>
      <c r="F25" s="50" t="s">
        <v>31</v>
      </c>
      <c r="G25" s="59">
        <f aca="true" t="shared" si="12" ref="G25:AK25">VLOOKUP(G24,$AO$8:$AQ$36,2,FALSE)</f>
        <v>0</v>
      </c>
      <c r="H25" s="58">
        <f t="shared" si="12"/>
        <v>0</v>
      </c>
      <c r="I25" s="58">
        <f t="shared" si="12"/>
        <v>0</v>
      </c>
      <c r="J25" s="58">
        <f t="shared" si="12"/>
        <v>0</v>
      </c>
      <c r="K25" s="58">
        <f t="shared" si="12"/>
        <v>0</v>
      </c>
      <c r="L25" s="58">
        <f t="shared" si="12"/>
        <v>0</v>
      </c>
      <c r="M25" s="58">
        <f t="shared" si="12"/>
        <v>0</v>
      </c>
      <c r="N25" s="58">
        <f t="shared" si="12"/>
        <v>0</v>
      </c>
      <c r="O25" s="58">
        <f t="shared" si="12"/>
        <v>0</v>
      </c>
      <c r="P25" s="156">
        <f t="shared" si="12"/>
        <v>0</v>
      </c>
      <c r="Q25" s="152">
        <f t="shared" si="12"/>
        <v>0</v>
      </c>
      <c r="R25" s="58">
        <f t="shared" si="12"/>
        <v>0</v>
      </c>
      <c r="S25" s="58">
        <f t="shared" si="12"/>
        <v>0</v>
      </c>
      <c r="T25" s="58">
        <f t="shared" si="12"/>
        <v>0</v>
      </c>
      <c r="U25" s="58">
        <f t="shared" si="12"/>
        <v>0</v>
      </c>
      <c r="V25" s="58">
        <f t="shared" si="12"/>
        <v>0</v>
      </c>
      <c r="W25" s="58">
        <f t="shared" si="12"/>
        <v>0</v>
      </c>
      <c r="X25" s="58">
        <f t="shared" si="12"/>
        <v>0</v>
      </c>
      <c r="Y25" s="58">
        <f t="shared" si="12"/>
        <v>0</v>
      </c>
      <c r="Z25" s="156">
        <f t="shared" si="12"/>
        <v>0</v>
      </c>
      <c r="AA25" s="152">
        <f t="shared" si="12"/>
        <v>0</v>
      </c>
      <c r="AB25" s="58">
        <f t="shared" si="12"/>
        <v>0</v>
      </c>
      <c r="AC25" s="58">
        <f t="shared" si="12"/>
        <v>0</v>
      </c>
      <c r="AD25" s="58">
        <f t="shared" si="12"/>
        <v>0</v>
      </c>
      <c r="AE25" s="58">
        <f t="shared" si="12"/>
        <v>0</v>
      </c>
      <c r="AF25" s="58">
        <f t="shared" si="12"/>
        <v>0</v>
      </c>
      <c r="AG25" s="58">
        <f t="shared" si="12"/>
        <v>0</v>
      </c>
      <c r="AH25" s="58">
        <f t="shared" si="12"/>
        <v>0</v>
      </c>
      <c r="AI25" s="58">
        <f t="shared" si="12"/>
        <v>0</v>
      </c>
      <c r="AJ25" s="58">
        <f t="shared" si="12"/>
        <v>0</v>
      </c>
      <c r="AK25" s="80">
        <f t="shared" si="12"/>
        <v>0</v>
      </c>
      <c r="AL25" s="64">
        <f>SUM(G25:AK25)</f>
        <v>0</v>
      </c>
      <c r="AM25" s="310">
        <f>IF(AI24="",AL25/(28/7),IF(AJ24="",AL25/(29/7),IF(AK24="",AL25/(30/7),AL25/(31/7))))</f>
        <v>0</v>
      </c>
      <c r="AN25" s="205">
        <f t="shared" si="1"/>
        <v>1</v>
      </c>
      <c r="AO25" s="183">
        <f>シフト!E64</f>
        <v>0</v>
      </c>
      <c r="AP25" s="183">
        <f>シフト!Z64</f>
        <v>0</v>
      </c>
      <c r="AQ25" s="183">
        <f>シフト!AD64</f>
        <v>0</v>
      </c>
      <c r="AR25" s="207"/>
      <c r="AS25" s="207"/>
    </row>
    <row r="26" spans="1:45" ht="17.25" customHeight="1">
      <c r="A26" s="40"/>
      <c r="B26" s="54">
        <f>IF(シフト!B15="","",シフト!B15)</f>
      </c>
      <c r="C26" s="60">
        <f>IF(シフト!C15="","",シフト!C15)</f>
      </c>
      <c r="D26" s="61">
        <f>IF(シフト!D15="","",シフト!D15)</f>
      </c>
      <c r="E26" s="397">
        <f>IF(シフト!E15="","",シフト!E15)</f>
      </c>
      <c r="F26" s="50" t="s">
        <v>20</v>
      </c>
      <c r="G26" s="70">
        <f aca="true" t="shared" si="13" ref="G26:AK26">VLOOKUP(G27,$AO$8:$AQ$36,3,FALSE)</f>
        <v>0</v>
      </c>
      <c r="H26" s="66">
        <f t="shared" si="13"/>
        <v>0</v>
      </c>
      <c r="I26" s="66">
        <f t="shared" si="13"/>
        <v>0</v>
      </c>
      <c r="J26" s="66">
        <f t="shared" si="13"/>
        <v>0</v>
      </c>
      <c r="K26" s="66">
        <f t="shared" si="13"/>
        <v>0</v>
      </c>
      <c r="L26" s="66">
        <f t="shared" si="13"/>
        <v>0</v>
      </c>
      <c r="M26" s="66">
        <f t="shared" si="13"/>
        <v>0</v>
      </c>
      <c r="N26" s="66">
        <f t="shared" si="13"/>
        <v>0</v>
      </c>
      <c r="O26" s="66">
        <f t="shared" si="13"/>
        <v>0</v>
      </c>
      <c r="P26" s="160">
        <f t="shared" si="13"/>
        <v>0</v>
      </c>
      <c r="Q26" s="161">
        <f t="shared" si="13"/>
        <v>0</v>
      </c>
      <c r="R26" s="66">
        <f t="shared" si="13"/>
        <v>0</v>
      </c>
      <c r="S26" s="66">
        <f t="shared" si="13"/>
        <v>0</v>
      </c>
      <c r="T26" s="66">
        <f t="shared" si="13"/>
        <v>0</v>
      </c>
      <c r="U26" s="66">
        <f t="shared" si="13"/>
        <v>0</v>
      </c>
      <c r="V26" s="66">
        <f t="shared" si="13"/>
        <v>0</v>
      </c>
      <c r="W26" s="66">
        <f t="shared" si="13"/>
        <v>0</v>
      </c>
      <c r="X26" s="66">
        <f t="shared" si="13"/>
        <v>0</v>
      </c>
      <c r="Y26" s="66">
        <f t="shared" si="13"/>
        <v>0</v>
      </c>
      <c r="Z26" s="160">
        <f t="shared" si="13"/>
        <v>0</v>
      </c>
      <c r="AA26" s="161">
        <f t="shared" si="13"/>
        <v>0</v>
      </c>
      <c r="AB26" s="66">
        <f t="shared" si="13"/>
        <v>0</v>
      </c>
      <c r="AC26" s="66">
        <f t="shared" si="13"/>
        <v>0</v>
      </c>
      <c r="AD26" s="66">
        <f t="shared" si="13"/>
        <v>0</v>
      </c>
      <c r="AE26" s="66">
        <f t="shared" si="13"/>
        <v>0</v>
      </c>
      <c r="AF26" s="66">
        <f t="shared" si="13"/>
        <v>0</v>
      </c>
      <c r="AG26" s="66">
        <f t="shared" si="13"/>
        <v>0</v>
      </c>
      <c r="AH26" s="66">
        <f t="shared" si="13"/>
        <v>0</v>
      </c>
      <c r="AI26" s="66">
        <f t="shared" si="13"/>
        <v>0</v>
      </c>
      <c r="AJ26" s="66">
        <f t="shared" si="13"/>
        <v>0</v>
      </c>
      <c r="AK26" s="162">
        <f t="shared" si="13"/>
        <v>0</v>
      </c>
      <c r="AL26" s="67">
        <f>SUM(G26:AK26)</f>
        <v>0</v>
      </c>
      <c r="AM26" s="310"/>
      <c r="AN26" s="205"/>
      <c r="AO26" s="183">
        <f>シフト!E65</f>
        <v>0</v>
      </c>
      <c r="AP26" s="183">
        <f>シフト!Z65</f>
        <v>0</v>
      </c>
      <c r="AQ26" s="183">
        <f>シフト!AD65</f>
        <v>0</v>
      </c>
      <c r="AR26" s="207"/>
      <c r="AS26" s="207"/>
    </row>
    <row r="27" spans="1:45" ht="14.25" hidden="1">
      <c r="A27" s="40"/>
      <c r="B27" s="54"/>
      <c r="C27" s="90"/>
      <c r="D27" s="73"/>
      <c r="E27" s="398"/>
      <c r="F27" s="50"/>
      <c r="G27" s="59">
        <f>シフト!F15</f>
        <v>0</v>
      </c>
      <c r="H27" s="58">
        <f>シフト!G15</f>
        <v>0</v>
      </c>
      <c r="I27" s="58">
        <f>シフト!H15</f>
        <v>0</v>
      </c>
      <c r="J27" s="58">
        <f>シフト!I15</f>
        <v>0</v>
      </c>
      <c r="K27" s="58">
        <f>シフト!J15</f>
        <v>0</v>
      </c>
      <c r="L27" s="58">
        <f>シフト!K15</f>
        <v>0</v>
      </c>
      <c r="M27" s="58">
        <f>シフト!L15</f>
        <v>0</v>
      </c>
      <c r="N27" s="58">
        <f>シフト!M15</f>
        <v>0</v>
      </c>
      <c r="O27" s="58">
        <f>シフト!N15</f>
        <v>0</v>
      </c>
      <c r="P27" s="156">
        <f>シフト!O15</f>
        <v>0</v>
      </c>
      <c r="Q27" s="152">
        <f>シフト!P15</f>
        <v>0</v>
      </c>
      <c r="R27" s="58">
        <f>シフト!Q15</f>
        <v>0</v>
      </c>
      <c r="S27" s="58">
        <f>シフト!R15</f>
        <v>0</v>
      </c>
      <c r="T27" s="58">
        <f>シフト!S15</f>
        <v>0</v>
      </c>
      <c r="U27" s="58">
        <f>シフト!T15</f>
        <v>0</v>
      </c>
      <c r="V27" s="58">
        <f>シフト!U15</f>
        <v>0</v>
      </c>
      <c r="W27" s="58">
        <f>シフト!V15</f>
        <v>0</v>
      </c>
      <c r="X27" s="58">
        <f>シフト!W15</f>
        <v>0</v>
      </c>
      <c r="Y27" s="58">
        <f>シフト!X15</f>
        <v>0</v>
      </c>
      <c r="Z27" s="156">
        <f>シフト!Y15</f>
        <v>0</v>
      </c>
      <c r="AA27" s="152">
        <f>シフト!Z15</f>
        <v>0</v>
      </c>
      <c r="AB27" s="58">
        <f>シフト!AA15</f>
        <v>0</v>
      </c>
      <c r="AC27" s="58">
        <f>シフト!AB15</f>
        <v>0</v>
      </c>
      <c r="AD27" s="58">
        <f>シフト!AC15</f>
        <v>0</v>
      </c>
      <c r="AE27" s="58">
        <f>シフト!AD15</f>
        <v>0</v>
      </c>
      <c r="AF27" s="58">
        <f>シフト!AE15</f>
        <v>0</v>
      </c>
      <c r="AG27" s="58">
        <f>シフト!AF15</f>
        <v>0</v>
      </c>
      <c r="AH27" s="58">
        <f>シフト!AG15</f>
        <v>0</v>
      </c>
      <c r="AI27" s="58">
        <f>シフト!AH15</f>
        <v>0</v>
      </c>
      <c r="AJ27" s="58">
        <f>シフト!AI15</f>
        <v>0</v>
      </c>
      <c r="AK27" s="80">
        <f>シフト!AJ15</f>
        <v>0</v>
      </c>
      <c r="AL27" s="67"/>
      <c r="AM27" s="310">
        <f>IF(AI26="",AL27/(28/7),IF(AJ26="",AL27/(29/7),IF(AK26="",AL27/(30/7),AL27/(31/7))))</f>
        <v>0</v>
      </c>
      <c r="AN27" s="205">
        <f t="shared" si="1"/>
        <v>1</v>
      </c>
      <c r="AO27" s="183">
        <f>シフト!E66</f>
        <v>0</v>
      </c>
      <c r="AP27" s="183">
        <f>シフト!Z66</f>
        <v>0</v>
      </c>
      <c r="AQ27" s="183">
        <f>シフト!AD66</f>
        <v>0</v>
      </c>
      <c r="AR27" s="207"/>
      <c r="AS27" s="207"/>
    </row>
    <row r="28" spans="1:45" ht="18" customHeight="1">
      <c r="A28" s="40"/>
      <c r="B28" s="65" t="s">
        <v>39</v>
      </c>
      <c r="C28" s="66" t="s">
        <v>36</v>
      </c>
      <c r="D28" s="63"/>
      <c r="E28" s="399"/>
      <c r="F28" s="50" t="s">
        <v>31</v>
      </c>
      <c r="G28" s="59">
        <f aca="true" t="shared" si="14" ref="G28:AK28">VLOOKUP(G27,$AO$8:$AQ$36,2,FALSE)</f>
        <v>0</v>
      </c>
      <c r="H28" s="58">
        <f t="shared" si="14"/>
        <v>0</v>
      </c>
      <c r="I28" s="58">
        <f t="shared" si="14"/>
        <v>0</v>
      </c>
      <c r="J28" s="58">
        <f t="shared" si="14"/>
        <v>0</v>
      </c>
      <c r="K28" s="58">
        <f t="shared" si="14"/>
        <v>0</v>
      </c>
      <c r="L28" s="58">
        <f t="shared" si="14"/>
        <v>0</v>
      </c>
      <c r="M28" s="58">
        <f t="shared" si="14"/>
        <v>0</v>
      </c>
      <c r="N28" s="58">
        <f t="shared" si="14"/>
        <v>0</v>
      </c>
      <c r="O28" s="58">
        <f t="shared" si="14"/>
        <v>0</v>
      </c>
      <c r="P28" s="156">
        <f t="shared" si="14"/>
        <v>0</v>
      </c>
      <c r="Q28" s="152">
        <f t="shared" si="14"/>
        <v>0</v>
      </c>
      <c r="R28" s="58">
        <f t="shared" si="14"/>
        <v>0</v>
      </c>
      <c r="S28" s="58">
        <f t="shared" si="14"/>
        <v>0</v>
      </c>
      <c r="T28" s="58">
        <f t="shared" si="14"/>
        <v>0</v>
      </c>
      <c r="U28" s="58">
        <f t="shared" si="14"/>
        <v>0</v>
      </c>
      <c r="V28" s="58">
        <f t="shared" si="14"/>
        <v>0</v>
      </c>
      <c r="W28" s="58">
        <f t="shared" si="14"/>
        <v>0</v>
      </c>
      <c r="X28" s="58">
        <f t="shared" si="14"/>
        <v>0</v>
      </c>
      <c r="Y28" s="58">
        <f t="shared" si="14"/>
        <v>0</v>
      </c>
      <c r="Z28" s="156">
        <f t="shared" si="14"/>
        <v>0</v>
      </c>
      <c r="AA28" s="152">
        <f t="shared" si="14"/>
        <v>0</v>
      </c>
      <c r="AB28" s="58">
        <f t="shared" si="14"/>
        <v>0</v>
      </c>
      <c r="AC28" s="58">
        <f t="shared" si="14"/>
        <v>0</v>
      </c>
      <c r="AD28" s="58">
        <f t="shared" si="14"/>
        <v>0</v>
      </c>
      <c r="AE28" s="58">
        <f t="shared" si="14"/>
        <v>0</v>
      </c>
      <c r="AF28" s="58">
        <f t="shared" si="14"/>
        <v>0</v>
      </c>
      <c r="AG28" s="58">
        <f t="shared" si="14"/>
        <v>0</v>
      </c>
      <c r="AH28" s="58">
        <f t="shared" si="14"/>
        <v>0</v>
      </c>
      <c r="AI28" s="58">
        <f t="shared" si="14"/>
        <v>0</v>
      </c>
      <c r="AJ28" s="58">
        <f t="shared" si="14"/>
        <v>0</v>
      </c>
      <c r="AK28" s="80">
        <f t="shared" si="14"/>
        <v>0</v>
      </c>
      <c r="AL28" s="64">
        <f>SUM(G28:AK28)</f>
        <v>0</v>
      </c>
      <c r="AM28" s="310">
        <f>IF(AI27="",AL28/(28/7),IF(AJ27="",AL28/(29/7),IF(AK27="",AL28/(30/7),AL28/(31/7))))</f>
        <v>0</v>
      </c>
      <c r="AN28" s="205">
        <f t="shared" si="1"/>
        <v>1</v>
      </c>
      <c r="AO28" s="183">
        <f>シフト!E67</f>
        <v>0</v>
      </c>
      <c r="AP28" s="183">
        <f>シフト!Z67</f>
        <v>0</v>
      </c>
      <c r="AQ28" s="183">
        <f>シフト!AD67</f>
        <v>0</v>
      </c>
      <c r="AR28" s="207"/>
      <c r="AS28" s="207"/>
    </row>
    <row r="29" spans="1:45" ht="18" customHeight="1">
      <c r="A29" s="40"/>
      <c r="B29" s="54">
        <f>IF(シフト!B16="","",シフト!B16)</f>
      </c>
      <c r="C29" s="60">
        <f>IF(シフト!C16="","",シフト!C16)</f>
      </c>
      <c r="D29" s="61">
        <f>IF(シフト!D16="","",シフト!D16)</f>
      </c>
      <c r="E29" s="397">
        <f>IF(シフト!E16="","",シフト!E16)</f>
      </c>
      <c r="F29" s="50" t="s">
        <v>20</v>
      </c>
      <c r="G29" s="70">
        <f aca="true" t="shared" si="15" ref="G29:AK29">VLOOKUP(G30,$AO$8:$AQ$36,3,FALSE)</f>
        <v>0</v>
      </c>
      <c r="H29" s="66">
        <f t="shared" si="15"/>
        <v>0</v>
      </c>
      <c r="I29" s="66">
        <f t="shared" si="15"/>
        <v>0</v>
      </c>
      <c r="J29" s="66">
        <f t="shared" si="15"/>
        <v>0</v>
      </c>
      <c r="K29" s="66">
        <f t="shared" si="15"/>
        <v>0</v>
      </c>
      <c r="L29" s="66">
        <f t="shared" si="15"/>
        <v>0</v>
      </c>
      <c r="M29" s="66">
        <f t="shared" si="15"/>
        <v>0</v>
      </c>
      <c r="N29" s="66">
        <f t="shared" si="15"/>
        <v>0</v>
      </c>
      <c r="O29" s="66">
        <f t="shared" si="15"/>
        <v>0</v>
      </c>
      <c r="P29" s="160">
        <f t="shared" si="15"/>
        <v>0</v>
      </c>
      <c r="Q29" s="161">
        <f t="shared" si="15"/>
        <v>0</v>
      </c>
      <c r="R29" s="66">
        <f t="shared" si="15"/>
        <v>0</v>
      </c>
      <c r="S29" s="66">
        <f t="shared" si="15"/>
        <v>0</v>
      </c>
      <c r="T29" s="66">
        <f t="shared" si="15"/>
        <v>0</v>
      </c>
      <c r="U29" s="66">
        <f t="shared" si="15"/>
        <v>0</v>
      </c>
      <c r="V29" s="66">
        <f t="shared" si="15"/>
        <v>0</v>
      </c>
      <c r="W29" s="66">
        <f t="shared" si="15"/>
        <v>0</v>
      </c>
      <c r="X29" s="66">
        <f t="shared" si="15"/>
        <v>0</v>
      </c>
      <c r="Y29" s="66">
        <f t="shared" si="15"/>
        <v>0</v>
      </c>
      <c r="Z29" s="160">
        <f t="shared" si="15"/>
        <v>0</v>
      </c>
      <c r="AA29" s="161">
        <f t="shared" si="15"/>
        <v>0</v>
      </c>
      <c r="AB29" s="66">
        <f t="shared" si="15"/>
        <v>0</v>
      </c>
      <c r="AC29" s="66">
        <f t="shared" si="15"/>
        <v>0</v>
      </c>
      <c r="AD29" s="66">
        <f t="shared" si="15"/>
        <v>0</v>
      </c>
      <c r="AE29" s="66">
        <f t="shared" si="15"/>
        <v>0</v>
      </c>
      <c r="AF29" s="66">
        <f t="shared" si="15"/>
        <v>0</v>
      </c>
      <c r="AG29" s="66">
        <f t="shared" si="15"/>
        <v>0</v>
      </c>
      <c r="AH29" s="66">
        <f t="shared" si="15"/>
        <v>0</v>
      </c>
      <c r="AI29" s="66">
        <f t="shared" si="15"/>
        <v>0</v>
      </c>
      <c r="AJ29" s="66">
        <f t="shared" si="15"/>
        <v>0</v>
      </c>
      <c r="AK29" s="162">
        <f t="shared" si="15"/>
        <v>0</v>
      </c>
      <c r="AL29" s="64">
        <f>SUM(G29:AK29)</f>
        <v>0</v>
      </c>
      <c r="AM29" s="310"/>
      <c r="AN29" s="205"/>
      <c r="AO29" s="183">
        <f>シフト!E68</f>
        <v>0</v>
      </c>
      <c r="AP29" s="183">
        <f>シフト!Z68</f>
        <v>0</v>
      </c>
      <c r="AQ29" s="183">
        <f>シフト!AD68</f>
        <v>0</v>
      </c>
      <c r="AR29" s="207"/>
      <c r="AS29" s="207"/>
    </row>
    <row r="30" spans="1:45" ht="14.25" hidden="1">
      <c r="A30" s="40"/>
      <c r="B30" s="54"/>
      <c r="C30" s="90"/>
      <c r="D30" s="73"/>
      <c r="E30" s="398"/>
      <c r="F30" s="50"/>
      <c r="G30" s="59">
        <f>シフト!F16</f>
        <v>0</v>
      </c>
      <c r="H30" s="58">
        <f>シフト!G16</f>
        <v>0</v>
      </c>
      <c r="I30" s="58">
        <f>シフト!H16</f>
        <v>0</v>
      </c>
      <c r="J30" s="58">
        <f>シフト!I16</f>
        <v>0</v>
      </c>
      <c r="K30" s="58">
        <f>シフト!J16</f>
        <v>0</v>
      </c>
      <c r="L30" s="58">
        <f>シフト!K16</f>
        <v>0</v>
      </c>
      <c r="M30" s="58">
        <f>シフト!L16</f>
        <v>0</v>
      </c>
      <c r="N30" s="58">
        <f>シフト!M16</f>
        <v>0</v>
      </c>
      <c r="O30" s="58">
        <f>シフト!N16</f>
        <v>0</v>
      </c>
      <c r="P30" s="156">
        <f>シフト!O16</f>
        <v>0</v>
      </c>
      <c r="Q30" s="152">
        <f>シフト!P16</f>
        <v>0</v>
      </c>
      <c r="R30" s="58">
        <f>シフト!Q16</f>
        <v>0</v>
      </c>
      <c r="S30" s="58">
        <f>シフト!R16</f>
        <v>0</v>
      </c>
      <c r="T30" s="58">
        <f>シフト!S16</f>
        <v>0</v>
      </c>
      <c r="U30" s="58">
        <f>シフト!T16</f>
        <v>0</v>
      </c>
      <c r="V30" s="58">
        <f>シフト!U16</f>
        <v>0</v>
      </c>
      <c r="W30" s="58">
        <f>シフト!V16</f>
        <v>0</v>
      </c>
      <c r="X30" s="58">
        <f>シフト!W16</f>
        <v>0</v>
      </c>
      <c r="Y30" s="58">
        <f>シフト!X16</f>
        <v>0</v>
      </c>
      <c r="Z30" s="156">
        <f>シフト!Y16</f>
        <v>0</v>
      </c>
      <c r="AA30" s="152">
        <f>シフト!Z16</f>
        <v>0</v>
      </c>
      <c r="AB30" s="58">
        <f>シフト!AA16</f>
        <v>0</v>
      </c>
      <c r="AC30" s="58">
        <f>シフト!AB16</f>
        <v>0</v>
      </c>
      <c r="AD30" s="58">
        <f>シフト!AC16</f>
        <v>0</v>
      </c>
      <c r="AE30" s="58">
        <f>シフト!AD16</f>
        <v>0</v>
      </c>
      <c r="AF30" s="58">
        <f>シフト!AE16</f>
        <v>0</v>
      </c>
      <c r="AG30" s="58">
        <f>シフト!AF16</f>
        <v>0</v>
      </c>
      <c r="AH30" s="58">
        <f>シフト!AG16</f>
        <v>0</v>
      </c>
      <c r="AI30" s="58">
        <f>シフト!AH16</f>
        <v>0</v>
      </c>
      <c r="AJ30" s="58">
        <f>シフト!AI16</f>
        <v>0</v>
      </c>
      <c r="AK30" s="80">
        <f>シフト!AJ16</f>
        <v>0</v>
      </c>
      <c r="AL30" s="64"/>
      <c r="AM30" s="310">
        <f>IF(AI29="",AL30/(28/7),IF(AJ29="",AL30/(29/7),IF(AK29="",AL30/(30/7),AL30/(31/7))))</f>
        <v>0</v>
      </c>
      <c r="AN30" s="205">
        <f t="shared" si="1"/>
        <v>1</v>
      </c>
      <c r="AO30" s="183">
        <f>シフト!E69</f>
        <v>0</v>
      </c>
      <c r="AP30" s="183">
        <f>シフト!Z69</f>
        <v>0</v>
      </c>
      <c r="AQ30" s="183">
        <f>シフト!AD69</f>
        <v>0</v>
      </c>
      <c r="AR30" s="207"/>
      <c r="AS30" s="207"/>
    </row>
    <row r="31" spans="1:45" ht="18" customHeight="1">
      <c r="A31" s="40"/>
      <c r="B31" s="68" t="s">
        <v>39</v>
      </c>
      <c r="C31" s="66" t="s">
        <v>36</v>
      </c>
      <c r="D31" s="63"/>
      <c r="E31" s="399"/>
      <c r="F31" s="50" t="s">
        <v>31</v>
      </c>
      <c r="G31" s="59">
        <f aca="true" t="shared" si="16" ref="G31:AK31">VLOOKUP(G30,$AO$8:$AQ$36,2,FALSE)</f>
        <v>0</v>
      </c>
      <c r="H31" s="58">
        <f t="shared" si="16"/>
        <v>0</v>
      </c>
      <c r="I31" s="58">
        <f t="shared" si="16"/>
        <v>0</v>
      </c>
      <c r="J31" s="58">
        <f t="shared" si="16"/>
        <v>0</v>
      </c>
      <c r="K31" s="58">
        <f t="shared" si="16"/>
        <v>0</v>
      </c>
      <c r="L31" s="58">
        <f t="shared" si="16"/>
        <v>0</v>
      </c>
      <c r="M31" s="58">
        <f t="shared" si="16"/>
        <v>0</v>
      </c>
      <c r="N31" s="58">
        <f t="shared" si="16"/>
        <v>0</v>
      </c>
      <c r="O31" s="58">
        <f t="shared" si="16"/>
        <v>0</v>
      </c>
      <c r="P31" s="156">
        <f t="shared" si="16"/>
        <v>0</v>
      </c>
      <c r="Q31" s="152">
        <f t="shared" si="16"/>
        <v>0</v>
      </c>
      <c r="R31" s="58">
        <f t="shared" si="16"/>
        <v>0</v>
      </c>
      <c r="S31" s="58">
        <f t="shared" si="16"/>
        <v>0</v>
      </c>
      <c r="T31" s="58">
        <f t="shared" si="16"/>
        <v>0</v>
      </c>
      <c r="U31" s="58">
        <f t="shared" si="16"/>
        <v>0</v>
      </c>
      <c r="V31" s="58">
        <f t="shared" si="16"/>
        <v>0</v>
      </c>
      <c r="W31" s="58">
        <f t="shared" si="16"/>
        <v>0</v>
      </c>
      <c r="X31" s="58">
        <f t="shared" si="16"/>
        <v>0</v>
      </c>
      <c r="Y31" s="58">
        <f t="shared" si="16"/>
        <v>0</v>
      </c>
      <c r="Z31" s="156">
        <f t="shared" si="16"/>
        <v>0</v>
      </c>
      <c r="AA31" s="152">
        <f t="shared" si="16"/>
        <v>0</v>
      </c>
      <c r="AB31" s="58">
        <f t="shared" si="16"/>
        <v>0</v>
      </c>
      <c r="AC31" s="58">
        <f t="shared" si="16"/>
        <v>0</v>
      </c>
      <c r="AD31" s="58">
        <f t="shared" si="16"/>
        <v>0</v>
      </c>
      <c r="AE31" s="58">
        <f t="shared" si="16"/>
        <v>0</v>
      </c>
      <c r="AF31" s="58">
        <f t="shared" si="16"/>
        <v>0</v>
      </c>
      <c r="AG31" s="58">
        <f t="shared" si="16"/>
        <v>0</v>
      </c>
      <c r="AH31" s="58">
        <f t="shared" si="16"/>
        <v>0</v>
      </c>
      <c r="AI31" s="58">
        <f t="shared" si="16"/>
        <v>0</v>
      </c>
      <c r="AJ31" s="58">
        <f t="shared" si="16"/>
        <v>0</v>
      </c>
      <c r="AK31" s="80">
        <f t="shared" si="16"/>
        <v>0</v>
      </c>
      <c r="AL31" s="64">
        <f>SUM(G31:AK31)</f>
        <v>0</v>
      </c>
      <c r="AM31" s="310">
        <f>IF(AI30="",AL31/(28/7),IF(AJ30="",AL31/(29/7),IF(AK30="",AL31/(30/7),AL31/(31/7))))</f>
        <v>0</v>
      </c>
      <c r="AN31" s="205">
        <f t="shared" si="1"/>
        <v>1</v>
      </c>
      <c r="AO31" s="183">
        <f>シフト!E70</f>
        <v>0</v>
      </c>
      <c r="AP31" s="183">
        <f>シフト!Z70</f>
        <v>0</v>
      </c>
      <c r="AQ31" s="183">
        <f>シフト!AD70</f>
        <v>0</v>
      </c>
      <c r="AR31" s="207"/>
      <c r="AS31" s="207"/>
    </row>
    <row r="32" spans="1:45" ht="17.25" customHeight="1">
      <c r="A32" s="40"/>
      <c r="B32" s="54">
        <f>IF(シフト!B17="","",シフト!B17)</f>
      </c>
      <c r="C32" s="60">
        <f>IF(シフト!C17="","",シフト!C17)</f>
      </c>
      <c r="D32" s="61">
        <f>IF(シフト!D17="","",シフト!D17)</f>
      </c>
      <c r="E32" s="397">
        <f>IF(シフト!E17="","",シフト!E17)</f>
      </c>
      <c r="F32" s="50" t="s">
        <v>20</v>
      </c>
      <c r="G32" s="70">
        <f aca="true" t="shared" si="17" ref="G32:AK32">VLOOKUP(G33,$AO$8:$AQ$36,3,FALSE)</f>
        <v>0</v>
      </c>
      <c r="H32" s="66">
        <f t="shared" si="17"/>
        <v>0</v>
      </c>
      <c r="I32" s="66">
        <f t="shared" si="17"/>
        <v>0</v>
      </c>
      <c r="J32" s="66">
        <f t="shared" si="17"/>
        <v>0</v>
      </c>
      <c r="K32" s="66">
        <f t="shared" si="17"/>
        <v>0</v>
      </c>
      <c r="L32" s="66">
        <f t="shared" si="17"/>
        <v>0</v>
      </c>
      <c r="M32" s="66">
        <f t="shared" si="17"/>
        <v>0</v>
      </c>
      <c r="N32" s="66">
        <f t="shared" si="17"/>
        <v>0</v>
      </c>
      <c r="O32" s="66">
        <f t="shared" si="17"/>
        <v>0</v>
      </c>
      <c r="P32" s="160">
        <f t="shared" si="17"/>
        <v>0</v>
      </c>
      <c r="Q32" s="161">
        <f t="shared" si="17"/>
        <v>0</v>
      </c>
      <c r="R32" s="66">
        <f t="shared" si="17"/>
        <v>0</v>
      </c>
      <c r="S32" s="66">
        <f t="shared" si="17"/>
        <v>0</v>
      </c>
      <c r="T32" s="66">
        <f t="shared" si="17"/>
        <v>0</v>
      </c>
      <c r="U32" s="66">
        <f t="shared" si="17"/>
        <v>0</v>
      </c>
      <c r="V32" s="66">
        <f t="shared" si="17"/>
        <v>0</v>
      </c>
      <c r="W32" s="66">
        <f t="shared" si="17"/>
        <v>0</v>
      </c>
      <c r="X32" s="66">
        <f t="shared" si="17"/>
        <v>0</v>
      </c>
      <c r="Y32" s="66">
        <f t="shared" si="17"/>
        <v>0</v>
      </c>
      <c r="Z32" s="160">
        <f t="shared" si="17"/>
        <v>0</v>
      </c>
      <c r="AA32" s="161">
        <f t="shared" si="17"/>
        <v>0</v>
      </c>
      <c r="AB32" s="66">
        <f t="shared" si="17"/>
        <v>0</v>
      </c>
      <c r="AC32" s="66">
        <f t="shared" si="17"/>
        <v>0</v>
      </c>
      <c r="AD32" s="66">
        <f t="shared" si="17"/>
        <v>0</v>
      </c>
      <c r="AE32" s="66">
        <f t="shared" si="17"/>
        <v>0</v>
      </c>
      <c r="AF32" s="66">
        <f t="shared" si="17"/>
        <v>0</v>
      </c>
      <c r="AG32" s="66">
        <f t="shared" si="17"/>
        <v>0</v>
      </c>
      <c r="AH32" s="66">
        <f t="shared" si="17"/>
        <v>0</v>
      </c>
      <c r="AI32" s="66">
        <f t="shared" si="17"/>
        <v>0</v>
      </c>
      <c r="AJ32" s="66">
        <f t="shared" si="17"/>
        <v>0</v>
      </c>
      <c r="AK32" s="162">
        <f t="shared" si="17"/>
        <v>0</v>
      </c>
      <c r="AL32" s="64">
        <f>SUM(G32:AK32)</f>
        <v>0</v>
      </c>
      <c r="AM32" s="310"/>
      <c r="AN32" s="205"/>
      <c r="AO32" s="183">
        <f>シフト!E71</f>
        <v>0</v>
      </c>
      <c r="AP32" s="183">
        <f>シフト!Z71</f>
        <v>0</v>
      </c>
      <c r="AQ32" s="183">
        <f>シフト!AD71</f>
        <v>0</v>
      </c>
      <c r="AR32" s="207"/>
      <c r="AS32" s="207"/>
    </row>
    <row r="33" spans="1:45" ht="14.25" hidden="1">
      <c r="A33" s="40"/>
      <c r="B33" s="54"/>
      <c r="C33" s="90"/>
      <c r="D33" s="73"/>
      <c r="E33" s="398"/>
      <c r="F33" s="50"/>
      <c r="G33" s="59">
        <f>シフト!F17</f>
        <v>0</v>
      </c>
      <c r="H33" s="58">
        <f>シフト!G17</f>
        <v>0</v>
      </c>
      <c r="I33" s="58">
        <f>シフト!H17</f>
        <v>0</v>
      </c>
      <c r="J33" s="58">
        <f>シフト!I17</f>
        <v>0</v>
      </c>
      <c r="K33" s="58">
        <f>シフト!J17</f>
        <v>0</v>
      </c>
      <c r="L33" s="58">
        <f>シフト!K17</f>
        <v>0</v>
      </c>
      <c r="M33" s="58">
        <f>シフト!L17</f>
        <v>0</v>
      </c>
      <c r="N33" s="58">
        <f>シフト!M17</f>
        <v>0</v>
      </c>
      <c r="O33" s="58">
        <f>シフト!N17</f>
        <v>0</v>
      </c>
      <c r="P33" s="156">
        <f>シフト!O17</f>
        <v>0</v>
      </c>
      <c r="Q33" s="152">
        <f>シフト!P17</f>
        <v>0</v>
      </c>
      <c r="R33" s="58">
        <f>シフト!Q17</f>
        <v>0</v>
      </c>
      <c r="S33" s="58">
        <f>シフト!R17</f>
        <v>0</v>
      </c>
      <c r="T33" s="58">
        <f>シフト!S17</f>
        <v>0</v>
      </c>
      <c r="U33" s="58">
        <f>シフト!T17</f>
        <v>0</v>
      </c>
      <c r="V33" s="58">
        <f>シフト!U17</f>
        <v>0</v>
      </c>
      <c r="W33" s="58">
        <f>シフト!V17</f>
        <v>0</v>
      </c>
      <c r="X33" s="58">
        <f>シフト!W17</f>
        <v>0</v>
      </c>
      <c r="Y33" s="58">
        <f>シフト!X17</f>
        <v>0</v>
      </c>
      <c r="Z33" s="156">
        <f>シフト!Y17</f>
        <v>0</v>
      </c>
      <c r="AA33" s="152">
        <f>シフト!Z17</f>
        <v>0</v>
      </c>
      <c r="AB33" s="58">
        <f>シフト!AA17</f>
        <v>0</v>
      </c>
      <c r="AC33" s="58">
        <f>シフト!AB17</f>
        <v>0</v>
      </c>
      <c r="AD33" s="58">
        <f>シフト!AC17</f>
        <v>0</v>
      </c>
      <c r="AE33" s="58">
        <f>シフト!AD17</f>
        <v>0</v>
      </c>
      <c r="AF33" s="58">
        <f>シフト!AE17</f>
        <v>0</v>
      </c>
      <c r="AG33" s="58">
        <f>シフト!AF17</f>
        <v>0</v>
      </c>
      <c r="AH33" s="58">
        <f>シフト!AG17</f>
        <v>0</v>
      </c>
      <c r="AI33" s="58">
        <f>シフト!AH17</f>
        <v>0</v>
      </c>
      <c r="AJ33" s="58">
        <f>シフト!AI17</f>
        <v>0</v>
      </c>
      <c r="AK33" s="80">
        <f>シフト!AJ17</f>
        <v>0</v>
      </c>
      <c r="AL33" s="64"/>
      <c r="AM33" s="310">
        <f>IF(AI32="",AL33/(28/7),IF(AJ32="",AL33/(29/7),IF(AK32="",AL33/(30/7),AL33/(31/7))))</f>
        <v>0</v>
      </c>
      <c r="AN33" s="205">
        <f t="shared" si="1"/>
        <v>1</v>
      </c>
      <c r="AO33" s="183">
        <f>シフト!E72</f>
        <v>0</v>
      </c>
      <c r="AP33" s="183">
        <f>シフト!Z72</f>
        <v>0</v>
      </c>
      <c r="AQ33" s="183">
        <f>シフト!AD72</f>
        <v>0</v>
      </c>
      <c r="AR33" s="207"/>
      <c r="AS33" s="207"/>
    </row>
    <row r="34" spans="1:45" ht="18" customHeight="1">
      <c r="A34" s="40"/>
      <c r="B34" s="65" t="s">
        <v>39</v>
      </c>
      <c r="C34" s="69" t="s">
        <v>36</v>
      </c>
      <c r="D34" s="63"/>
      <c r="E34" s="399"/>
      <c r="F34" s="50" t="s">
        <v>31</v>
      </c>
      <c r="G34" s="59">
        <f aca="true" t="shared" si="18" ref="G34:AK34">VLOOKUP(G33,$AO$8:$AQ$36,2,FALSE)</f>
        <v>0</v>
      </c>
      <c r="H34" s="58">
        <f t="shared" si="18"/>
        <v>0</v>
      </c>
      <c r="I34" s="58">
        <f t="shared" si="18"/>
        <v>0</v>
      </c>
      <c r="J34" s="58">
        <f t="shared" si="18"/>
        <v>0</v>
      </c>
      <c r="K34" s="58">
        <f t="shared" si="18"/>
        <v>0</v>
      </c>
      <c r="L34" s="58">
        <f t="shared" si="18"/>
        <v>0</v>
      </c>
      <c r="M34" s="58">
        <f t="shared" si="18"/>
        <v>0</v>
      </c>
      <c r="N34" s="58">
        <f t="shared" si="18"/>
        <v>0</v>
      </c>
      <c r="O34" s="58">
        <f t="shared" si="18"/>
        <v>0</v>
      </c>
      <c r="P34" s="156">
        <f t="shared" si="18"/>
        <v>0</v>
      </c>
      <c r="Q34" s="152">
        <f t="shared" si="18"/>
        <v>0</v>
      </c>
      <c r="R34" s="58">
        <f t="shared" si="18"/>
        <v>0</v>
      </c>
      <c r="S34" s="58">
        <f t="shared" si="18"/>
        <v>0</v>
      </c>
      <c r="T34" s="58">
        <f t="shared" si="18"/>
        <v>0</v>
      </c>
      <c r="U34" s="58">
        <f t="shared" si="18"/>
        <v>0</v>
      </c>
      <c r="V34" s="58">
        <f t="shared" si="18"/>
        <v>0</v>
      </c>
      <c r="W34" s="58">
        <f t="shared" si="18"/>
        <v>0</v>
      </c>
      <c r="X34" s="58">
        <f t="shared" si="18"/>
        <v>0</v>
      </c>
      <c r="Y34" s="58">
        <f t="shared" si="18"/>
        <v>0</v>
      </c>
      <c r="Z34" s="156">
        <f t="shared" si="18"/>
        <v>0</v>
      </c>
      <c r="AA34" s="152">
        <f t="shared" si="18"/>
        <v>0</v>
      </c>
      <c r="AB34" s="58">
        <f t="shared" si="18"/>
        <v>0</v>
      </c>
      <c r="AC34" s="58">
        <f t="shared" si="18"/>
        <v>0</v>
      </c>
      <c r="AD34" s="58">
        <f t="shared" si="18"/>
        <v>0</v>
      </c>
      <c r="AE34" s="58">
        <f t="shared" si="18"/>
        <v>0</v>
      </c>
      <c r="AF34" s="58">
        <f t="shared" si="18"/>
        <v>0</v>
      </c>
      <c r="AG34" s="58">
        <f t="shared" si="18"/>
        <v>0</v>
      </c>
      <c r="AH34" s="58">
        <f t="shared" si="18"/>
        <v>0</v>
      </c>
      <c r="AI34" s="58">
        <f t="shared" si="18"/>
        <v>0</v>
      </c>
      <c r="AJ34" s="58">
        <f t="shared" si="18"/>
        <v>0</v>
      </c>
      <c r="AK34" s="80">
        <f t="shared" si="18"/>
        <v>0</v>
      </c>
      <c r="AL34" s="64">
        <f>SUM(G34:AK34)</f>
        <v>0</v>
      </c>
      <c r="AM34" s="310">
        <f>IF(AI33="",AL34/(28/7),IF(AJ33="",AL34/(29/7),IF(AK33="",AL34/(30/7),AL34/(31/7))))</f>
        <v>0</v>
      </c>
      <c r="AN34" s="205">
        <f t="shared" si="1"/>
        <v>1</v>
      </c>
      <c r="AO34" s="183">
        <f>シフト!E73</f>
        <v>0</v>
      </c>
      <c r="AP34" s="183">
        <f>シフト!Z73</f>
        <v>0</v>
      </c>
      <c r="AQ34" s="183">
        <f>シフト!AD73</f>
        <v>0</v>
      </c>
      <c r="AR34" s="207"/>
      <c r="AS34" s="207"/>
    </row>
    <row r="35" spans="1:45" ht="18" customHeight="1">
      <c r="A35" s="40"/>
      <c r="B35" s="54">
        <f>IF(シフト!B18="","",シフト!B18)</f>
      </c>
      <c r="C35" s="60">
        <f>IF(シフト!C18="","",シフト!C18)</f>
      </c>
      <c r="D35" s="61">
        <f>IF(シフト!D18="","",シフト!D18)</f>
      </c>
      <c r="E35" s="397">
        <f>IF(シフト!E18="","",シフト!E18)</f>
      </c>
      <c r="F35" s="79" t="s">
        <v>22</v>
      </c>
      <c r="G35" s="70">
        <f aca="true" t="shared" si="19" ref="G35:AK35">VLOOKUP(G36,$AO$8:$AQ$36,3,FALSE)</f>
        <v>0</v>
      </c>
      <c r="H35" s="66">
        <f t="shared" si="19"/>
        <v>0</v>
      </c>
      <c r="I35" s="66">
        <f t="shared" si="19"/>
        <v>0</v>
      </c>
      <c r="J35" s="66">
        <f t="shared" si="19"/>
        <v>0</v>
      </c>
      <c r="K35" s="66">
        <f t="shared" si="19"/>
        <v>0</v>
      </c>
      <c r="L35" s="66">
        <f t="shared" si="19"/>
        <v>0</v>
      </c>
      <c r="M35" s="66">
        <f t="shared" si="19"/>
        <v>0</v>
      </c>
      <c r="N35" s="66">
        <f t="shared" si="19"/>
        <v>0</v>
      </c>
      <c r="O35" s="66">
        <f t="shared" si="19"/>
        <v>0</v>
      </c>
      <c r="P35" s="160">
        <f t="shared" si="19"/>
        <v>0</v>
      </c>
      <c r="Q35" s="161">
        <f t="shared" si="19"/>
        <v>0</v>
      </c>
      <c r="R35" s="66">
        <f t="shared" si="19"/>
        <v>0</v>
      </c>
      <c r="S35" s="66">
        <f t="shared" si="19"/>
        <v>0</v>
      </c>
      <c r="T35" s="66">
        <f t="shared" si="19"/>
        <v>0</v>
      </c>
      <c r="U35" s="66">
        <f t="shared" si="19"/>
        <v>0</v>
      </c>
      <c r="V35" s="66">
        <f t="shared" si="19"/>
        <v>0</v>
      </c>
      <c r="W35" s="66">
        <f t="shared" si="19"/>
        <v>0</v>
      </c>
      <c r="X35" s="66">
        <f t="shared" si="19"/>
        <v>0</v>
      </c>
      <c r="Y35" s="66">
        <f t="shared" si="19"/>
        <v>0</v>
      </c>
      <c r="Z35" s="160">
        <f t="shared" si="19"/>
        <v>0</v>
      </c>
      <c r="AA35" s="161">
        <f t="shared" si="19"/>
        <v>0</v>
      </c>
      <c r="AB35" s="66">
        <f t="shared" si="19"/>
        <v>0</v>
      </c>
      <c r="AC35" s="66">
        <f t="shared" si="19"/>
        <v>0</v>
      </c>
      <c r="AD35" s="66">
        <f t="shared" si="19"/>
        <v>0</v>
      </c>
      <c r="AE35" s="66">
        <f t="shared" si="19"/>
        <v>0</v>
      </c>
      <c r="AF35" s="66">
        <f t="shared" si="19"/>
        <v>0</v>
      </c>
      <c r="AG35" s="66">
        <f t="shared" si="19"/>
        <v>0</v>
      </c>
      <c r="AH35" s="66">
        <f t="shared" si="19"/>
        <v>0</v>
      </c>
      <c r="AI35" s="66">
        <f t="shared" si="19"/>
        <v>0</v>
      </c>
      <c r="AJ35" s="66">
        <f t="shared" si="19"/>
        <v>0</v>
      </c>
      <c r="AK35" s="162">
        <f t="shared" si="19"/>
        <v>0</v>
      </c>
      <c r="AL35" s="67">
        <f>SUM(G35:AK35)</f>
        <v>0</v>
      </c>
      <c r="AM35" s="310"/>
      <c r="AN35" s="205"/>
      <c r="AO35" s="183">
        <f>シフト!E74</f>
        <v>0</v>
      </c>
      <c r="AP35" s="183">
        <f>シフト!Z74</f>
        <v>0</v>
      </c>
      <c r="AQ35" s="183">
        <f>シフト!AD74</f>
        <v>0</v>
      </c>
      <c r="AR35" s="207"/>
      <c r="AS35" s="207"/>
    </row>
    <row r="36" spans="1:43" ht="14.25" hidden="1">
      <c r="A36" s="40"/>
      <c r="B36" s="54"/>
      <c r="C36" s="90"/>
      <c r="D36" s="73"/>
      <c r="E36" s="398"/>
      <c r="F36" s="79"/>
      <c r="G36" s="59">
        <f>シフト!F18</f>
        <v>0</v>
      </c>
      <c r="H36" s="58">
        <f>シフト!G18</f>
        <v>0</v>
      </c>
      <c r="I36" s="58">
        <f>シフト!H18</f>
        <v>0</v>
      </c>
      <c r="J36" s="58">
        <f>シフト!I18</f>
        <v>0</v>
      </c>
      <c r="K36" s="58">
        <f>シフト!J18</f>
        <v>0</v>
      </c>
      <c r="L36" s="58">
        <f>シフト!K18</f>
        <v>0</v>
      </c>
      <c r="M36" s="58">
        <f>シフト!L18</f>
        <v>0</v>
      </c>
      <c r="N36" s="58">
        <f>シフト!M18</f>
        <v>0</v>
      </c>
      <c r="O36" s="58">
        <f>シフト!N18</f>
        <v>0</v>
      </c>
      <c r="P36" s="156">
        <f>シフト!O18</f>
        <v>0</v>
      </c>
      <c r="Q36" s="152">
        <f>シフト!P18</f>
        <v>0</v>
      </c>
      <c r="R36" s="58">
        <f>シフト!Q18</f>
        <v>0</v>
      </c>
      <c r="S36" s="58">
        <f>シフト!R18</f>
        <v>0</v>
      </c>
      <c r="T36" s="58">
        <f>シフト!S18</f>
        <v>0</v>
      </c>
      <c r="U36" s="58">
        <f>シフト!T18</f>
        <v>0</v>
      </c>
      <c r="V36" s="58">
        <f>シフト!U18</f>
        <v>0</v>
      </c>
      <c r="W36" s="58">
        <f>シフト!V18</f>
        <v>0</v>
      </c>
      <c r="X36" s="58">
        <f>シフト!W18</f>
        <v>0</v>
      </c>
      <c r="Y36" s="58">
        <f>シフト!X18</f>
        <v>0</v>
      </c>
      <c r="Z36" s="156">
        <f>シフト!Y18</f>
        <v>0</v>
      </c>
      <c r="AA36" s="152">
        <f>シフト!Z18</f>
        <v>0</v>
      </c>
      <c r="AB36" s="58">
        <f>シフト!AA18</f>
        <v>0</v>
      </c>
      <c r="AC36" s="58">
        <f>シフト!AB18</f>
        <v>0</v>
      </c>
      <c r="AD36" s="58">
        <f>シフト!AC18</f>
        <v>0</v>
      </c>
      <c r="AE36" s="58">
        <f>シフト!AD18</f>
        <v>0</v>
      </c>
      <c r="AF36" s="58">
        <f>シフト!AE18</f>
        <v>0</v>
      </c>
      <c r="AG36" s="58">
        <f>シフト!AF18</f>
        <v>0</v>
      </c>
      <c r="AH36" s="58">
        <f>シフト!AG18</f>
        <v>0</v>
      </c>
      <c r="AI36" s="58">
        <f>シフト!AH18</f>
        <v>0</v>
      </c>
      <c r="AJ36" s="58">
        <f>シフト!AI18</f>
        <v>0</v>
      </c>
      <c r="AK36" s="80">
        <f>シフト!AJ18</f>
        <v>0</v>
      </c>
      <c r="AL36" s="67"/>
      <c r="AM36" s="310">
        <f>IF(AI35="",AL36/(28/7),IF(AJ35="",AL36/(29/7),IF(AK35="",AL36/(30/7),AL36/(31/7))))</f>
        <v>0</v>
      </c>
      <c r="AN36" s="205">
        <f t="shared" si="1"/>
        <v>1</v>
      </c>
      <c r="AO36" s="183">
        <f>シフト!E75</f>
        <v>0</v>
      </c>
      <c r="AP36" s="183">
        <f>シフト!Z75</f>
        <v>0</v>
      </c>
      <c r="AQ36" s="183">
        <f>シフト!AD75</f>
        <v>0</v>
      </c>
    </row>
    <row r="37" spans="1:43" ht="18" customHeight="1">
      <c r="A37" s="40"/>
      <c r="B37" s="68"/>
      <c r="C37" s="89" t="s">
        <v>36</v>
      </c>
      <c r="D37" s="63"/>
      <c r="E37" s="399"/>
      <c r="F37" s="50" t="s">
        <v>31</v>
      </c>
      <c r="G37" s="59">
        <f aca="true" t="shared" si="20" ref="G37:AK37">VLOOKUP(G36,$AO$8:$AQ$36,2,FALSE)</f>
        <v>0</v>
      </c>
      <c r="H37" s="58">
        <f t="shared" si="20"/>
        <v>0</v>
      </c>
      <c r="I37" s="58">
        <f t="shared" si="20"/>
        <v>0</v>
      </c>
      <c r="J37" s="58">
        <f t="shared" si="20"/>
        <v>0</v>
      </c>
      <c r="K37" s="58">
        <f t="shared" si="20"/>
        <v>0</v>
      </c>
      <c r="L37" s="58">
        <f t="shared" si="20"/>
        <v>0</v>
      </c>
      <c r="M37" s="58">
        <f t="shared" si="20"/>
        <v>0</v>
      </c>
      <c r="N37" s="58">
        <f t="shared" si="20"/>
        <v>0</v>
      </c>
      <c r="O37" s="58">
        <f t="shared" si="20"/>
        <v>0</v>
      </c>
      <c r="P37" s="156">
        <f t="shared" si="20"/>
        <v>0</v>
      </c>
      <c r="Q37" s="152">
        <f t="shared" si="20"/>
        <v>0</v>
      </c>
      <c r="R37" s="58">
        <f t="shared" si="20"/>
        <v>0</v>
      </c>
      <c r="S37" s="58">
        <f t="shared" si="20"/>
        <v>0</v>
      </c>
      <c r="T37" s="58">
        <f t="shared" si="20"/>
        <v>0</v>
      </c>
      <c r="U37" s="58">
        <f t="shared" si="20"/>
        <v>0</v>
      </c>
      <c r="V37" s="58">
        <f t="shared" si="20"/>
        <v>0</v>
      </c>
      <c r="W37" s="58">
        <f t="shared" si="20"/>
        <v>0</v>
      </c>
      <c r="X37" s="58">
        <f t="shared" si="20"/>
        <v>0</v>
      </c>
      <c r="Y37" s="58">
        <f t="shared" si="20"/>
        <v>0</v>
      </c>
      <c r="Z37" s="156">
        <f t="shared" si="20"/>
        <v>0</v>
      </c>
      <c r="AA37" s="152">
        <f t="shared" si="20"/>
        <v>0</v>
      </c>
      <c r="AB37" s="58">
        <f t="shared" si="20"/>
        <v>0</v>
      </c>
      <c r="AC37" s="58">
        <f t="shared" si="20"/>
        <v>0</v>
      </c>
      <c r="AD37" s="58">
        <f t="shared" si="20"/>
        <v>0</v>
      </c>
      <c r="AE37" s="58">
        <f t="shared" si="20"/>
        <v>0</v>
      </c>
      <c r="AF37" s="58">
        <f t="shared" si="20"/>
        <v>0</v>
      </c>
      <c r="AG37" s="58">
        <f t="shared" si="20"/>
        <v>0</v>
      </c>
      <c r="AH37" s="58">
        <f t="shared" si="20"/>
        <v>0</v>
      </c>
      <c r="AI37" s="58">
        <f t="shared" si="20"/>
        <v>0</v>
      </c>
      <c r="AJ37" s="58">
        <f t="shared" si="20"/>
        <v>0</v>
      </c>
      <c r="AK37" s="80">
        <f t="shared" si="20"/>
        <v>0</v>
      </c>
      <c r="AL37" s="64">
        <f>SUM(G37:AK37)</f>
        <v>0</v>
      </c>
      <c r="AM37" s="310">
        <f>IF(AI36="",AL37/(28/7),IF(AJ36="",AL37/(29/7),IF(AK36="",AL37/(30/7),AL37/(31/7))))</f>
        <v>0</v>
      </c>
      <c r="AN37" s="205">
        <f t="shared" si="1"/>
        <v>1</v>
      </c>
      <c r="AO37" s="183"/>
      <c r="AP37" s="183"/>
      <c r="AQ37" s="183"/>
    </row>
    <row r="38" spans="1:43" ht="17.25" customHeight="1">
      <c r="A38" s="40"/>
      <c r="B38" s="54">
        <f>IF(シフト!B19="","",シフト!B19)</f>
      </c>
      <c r="C38" s="60">
        <f>IF(シフト!C19="","",シフト!C19)</f>
      </c>
      <c r="D38" s="61">
        <f>IF(シフト!D19="","",シフト!D19)</f>
      </c>
      <c r="E38" s="397">
        <f>IF(シフト!E19="","",シフト!E19)</f>
      </c>
      <c r="F38" s="50" t="s">
        <v>20</v>
      </c>
      <c r="G38" s="70">
        <f aca="true" t="shared" si="21" ref="G38:AK38">VLOOKUP(G39,$AO$8:$AQ$36,3,FALSE)</f>
        <v>0</v>
      </c>
      <c r="H38" s="66">
        <f t="shared" si="21"/>
        <v>0</v>
      </c>
      <c r="I38" s="66">
        <f t="shared" si="21"/>
        <v>0</v>
      </c>
      <c r="J38" s="66">
        <f t="shared" si="21"/>
        <v>0</v>
      </c>
      <c r="K38" s="66">
        <f t="shared" si="21"/>
        <v>0</v>
      </c>
      <c r="L38" s="66">
        <f t="shared" si="21"/>
        <v>0</v>
      </c>
      <c r="M38" s="66">
        <f t="shared" si="21"/>
        <v>0</v>
      </c>
      <c r="N38" s="66">
        <f t="shared" si="21"/>
        <v>0</v>
      </c>
      <c r="O38" s="66">
        <f t="shared" si="21"/>
        <v>0</v>
      </c>
      <c r="P38" s="160">
        <f t="shared" si="21"/>
        <v>0</v>
      </c>
      <c r="Q38" s="161">
        <f t="shared" si="21"/>
        <v>0</v>
      </c>
      <c r="R38" s="66">
        <f t="shared" si="21"/>
        <v>0</v>
      </c>
      <c r="S38" s="66">
        <f t="shared" si="21"/>
        <v>0</v>
      </c>
      <c r="T38" s="66">
        <f t="shared" si="21"/>
        <v>0</v>
      </c>
      <c r="U38" s="66">
        <f t="shared" si="21"/>
        <v>0</v>
      </c>
      <c r="V38" s="66">
        <f t="shared" si="21"/>
        <v>0</v>
      </c>
      <c r="W38" s="66">
        <f t="shared" si="21"/>
        <v>0</v>
      </c>
      <c r="X38" s="66">
        <f t="shared" si="21"/>
        <v>0</v>
      </c>
      <c r="Y38" s="66">
        <f t="shared" si="21"/>
        <v>0</v>
      </c>
      <c r="Z38" s="160">
        <f t="shared" si="21"/>
        <v>0</v>
      </c>
      <c r="AA38" s="161">
        <f t="shared" si="21"/>
        <v>0</v>
      </c>
      <c r="AB38" s="66">
        <f t="shared" si="21"/>
        <v>0</v>
      </c>
      <c r="AC38" s="66">
        <f t="shared" si="21"/>
        <v>0</v>
      </c>
      <c r="AD38" s="66">
        <f t="shared" si="21"/>
        <v>0</v>
      </c>
      <c r="AE38" s="66">
        <f t="shared" si="21"/>
        <v>0</v>
      </c>
      <c r="AF38" s="66">
        <f t="shared" si="21"/>
        <v>0</v>
      </c>
      <c r="AG38" s="66">
        <f t="shared" si="21"/>
        <v>0</v>
      </c>
      <c r="AH38" s="66">
        <f t="shared" si="21"/>
        <v>0</v>
      </c>
      <c r="AI38" s="66">
        <f t="shared" si="21"/>
        <v>0</v>
      </c>
      <c r="AJ38" s="66">
        <f t="shared" si="21"/>
        <v>0</v>
      </c>
      <c r="AK38" s="162">
        <f t="shared" si="21"/>
        <v>0</v>
      </c>
      <c r="AL38" s="67">
        <f>SUM(G38:AK38)</f>
        <v>0</v>
      </c>
      <c r="AM38" s="310"/>
      <c r="AN38" s="205"/>
      <c r="AO38" s="183"/>
      <c r="AP38" s="183"/>
      <c r="AQ38" s="183"/>
    </row>
    <row r="39" spans="1:43" ht="14.25" hidden="1">
      <c r="A39" s="40"/>
      <c r="B39" s="54"/>
      <c r="C39" s="90"/>
      <c r="D39" s="73"/>
      <c r="E39" s="398"/>
      <c r="F39" s="50"/>
      <c r="G39" s="59">
        <f>シフト!F19</f>
        <v>0</v>
      </c>
      <c r="H39" s="58">
        <f>シフト!G19</f>
        <v>0</v>
      </c>
      <c r="I39" s="58">
        <f>シフト!H19</f>
        <v>0</v>
      </c>
      <c r="J39" s="58">
        <f>シフト!I19</f>
        <v>0</v>
      </c>
      <c r="K39" s="58">
        <f>シフト!J19</f>
        <v>0</v>
      </c>
      <c r="L39" s="58">
        <f>シフト!K19</f>
        <v>0</v>
      </c>
      <c r="M39" s="58">
        <f>シフト!L19</f>
        <v>0</v>
      </c>
      <c r="N39" s="58">
        <f>シフト!M19</f>
        <v>0</v>
      </c>
      <c r="O39" s="58">
        <f>シフト!N19</f>
        <v>0</v>
      </c>
      <c r="P39" s="156">
        <f>シフト!O19</f>
        <v>0</v>
      </c>
      <c r="Q39" s="152">
        <f>シフト!P19</f>
        <v>0</v>
      </c>
      <c r="R39" s="58">
        <f>シフト!Q19</f>
        <v>0</v>
      </c>
      <c r="S39" s="58">
        <f>シフト!R19</f>
        <v>0</v>
      </c>
      <c r="T39" s="58">
        <f>シフト!S19</f>
        <v>0</v>
      </c>
      <c r="U39" s="58">
        <f>シフト!T19</f>
        <v>0</v>
      </c>
      <c r="V39" s="58">
        <f>シフト!U19</f>
        <v>0</v>
      </c>
      <c r="W39" s="58">
        <f>シフト!V19</f>
        <v>0</v>
      </c>
      <c r="X39" s="58">
        <f>シフト!W19</f>
        <v>0</v>
      </c>
      <c r="Y39" s="58">
        <f>シフト!X19</f>
        <v>0</v>
      </c>
      <c r="Z39" s="156">
        <f>シフト!Y19</f>
        <v>0</v>
      </c>
      <c r="AA39" s="152">
        <f>シフト!Z19</f>
        <v>0</v>
      </c>
      <c r="AB39" s="58">
        <f>シフト!AA19</f>
        <v>0</v>
      </c>
      <c r="AC39" s="58">
        <f>シフト!AB19</f>
        <v>0</v>
      </c>
      <c r="AD39" s="58">
        <f>シフト!AC19</f>
        <v>0</v>
      </c>
      <c r="AE39" s="58">
        <f>シフト!AD19</f>
        <v>0</v>
      </c>
      <c r="AF39" s="58">
        <f>シフト!AE19</f>
        <v>0</v>
      </c>
      <c r="AG39" s="58">
        <f>シフト!AF19</f>
        <v>0</v>
      </c>
      <c r="AH39" s="58">
        <f>シフト!AG19</f>
        <v>0</v>
      </c>
      <c r="AI39" s="58">
        <f>シフト!AH19</f>
        <v>0</v>
      </c>
      <c r="AJ39" s="58">
        <f>シフト!AI19</f>
        <v>0</v>
      </c>
      <c r="AK39" s="80">
        <f>シフト!AJ19</f>
        <v>0</v>
      </c>
      <c r="AL39" s="67"/>
      <c r="AM39" s="310">
        <f>IF(AI38="",AL39/(28/7),IF(AJ38="",AL39/(29/7),IF(AK38="",AL39/(30/7),AL39/(31/7))))</f>
        <v>0</v>
      </c>
      <c r="AN39" s="205">
        <f t="shared" si="1"/>
        <v>1</v>
      </c>
      <c r="AO39" s="183"/>
      <c r="AP39" s="183"/>
      <c r="AQ39" s="183"/>
    </row>
    <row r="40" spans="1:43" ht="18" customHeight="1">
      <c r="A40" s="40"/>
      <c r="B40" s="65"/>
      <c r="C40" s="66"/>
      <c r="D40" s="63"/>
      <c r="E40" s="399"/>
      <c r="F40" s="50" t="s">
        <v>31</v>
      </c>
      <c r="G40" s="59">
        <f aca="true" t="shared" si="22" ref="G40:AK40">VLOOKUP(G39,$AO$8:$AQ$36,2,FALSE)</f>
        <v>0</v>
      </c>
      <c r="H40" s="58">
        <f t="shared" si="22"/>
        <v>0</v>
      </c>
      <c r="I40" s="58">
        <f t="shared" si="22"/>
        <v>0</v>
      </c>
      <c r="J40" s="58">
        <f t="shared" si="22"/>
        <v>0</v>
      </c>
      <c r="K40" s="58">
        <f t="shared" si="22"/>
        <v>0</v>
      </c>
      <c r="L40" s="58">
        <f t="shared" si="22"/>
        <v>0</v>
      </c>
      <c r="M40" s="58">
        <f t="shared" si="22"/>
        <v>0</v>
      </c>
      <c r="N40" s="58">
        <f t="shared" si="22"/>
        <v>0</v>
      </c>
      <c r="O40" s="58">
        <f t="shared" si="22"/>
        <v>0</v>
      </c>
      <c r="P40" s="156">
        <f t="shared" si="22"/>
        <v>0</v>
      </c>
      <c r="Q40" s="152">
        <f t="shared" si="22"/>
        <v>0</v>
      </c>
      <c r="R40" s="58">
        <f t="shared" si="22"/>
        <v>0</v>
      </c>
      <c r="S40" s="58">
        <f t="shared" si="22"/>
        <v>0</v>
      </c>
      <c r="T40" s="58">
        <f t="shared" si="22"/>
        <v>0</v>
      </c>
      <c r="U40" s="58">
        <f t="shared" si="22"/>
        <v>0</v>
      </c>
      <c r="V40" s="58">
        <f t="shared" si="22"/>
        <v>0</v>
      </c>
      <c r="W40" s="58">
        <f t="shared" si="22"/>
        <v>0</v>
      </c>
      <c r="X40" s="58">
        <f t="shared" si="22"/>
        <v>0</v>
      </c>
      <c r="Y40" s="58">
        <f t="shared" si="22"/>
        <v>0</v>
      </c>
      <c r="Z40" s="156">
        <f t="shared" si="22"/>
        <v>0</v>
      </c>
      <c r="AA40" s="152">
        <f t="shared" si="22"/>
        <v>0</v>
      </c>
      <c r="AB40" s="58">
        <f t="shared" si="22"/>
        <v>0</v>
      </c>
      <c r="AC40" s="58">
        <f t="shared" si="22"/>
        <v>0</v>
      </c>
      <c r="AD40" s="58">
        <f t="shared" si="22"/>
        <v>0</v>
      </c>
      <c r="AE40" s="58">
        <f t="shared" si="22"/>
        <v>0</v>
      </c>
      <c r="AF40" s="58">
        <f t="shared" si="22"/>
        <v>0</v>
      </c>
      <c r="AG40" s="58">
        <f t="shared" si="22"/>
        <v>0</v>
      </c>
      <c r="AH40" s="58">
        <f t="shared" si="22"/>
        <v>0</v>
      </c>
      <c r="AI40" s="58">
        <f t="shared" si="22"/>
        <v>0</v>
      </c>
      <c r="AJ40" s="58">
        <f t="shared" si="22"/>
        <v>0</v>
      </c>
      <c r="AK40" s="80">
        <f t="shared" si="22"/>
        <v>0</v>
      </c>
      <c r="AL40" s="64">
        <f>SUM(G40:AK40)</f>
        <v>0</v>
      </c>
      <c r="AM40" s="310">
        <f>IF(AI39="",AL40/(28/7),IF(AJ39="",AL40/(29/7),IF(AK39="",AL40/(30/7),AL40/(31/7))))</f>
        <v>0</v>
      </c>
      <c r="AN40" s="205">
        <f t="shared" si="1"/>
        <v>1</v>
      </c>
      <c r="AO40" s="183"/>
      <c r="AP40" s="183"/>
      <c r="AQ40" s="183"/>
    </row>
    <row r="41" spans="1:43" ht="14.25">
      <c r="A41" s="40"/>
      <c r="B41" s="54">
        <f>IF(シフト!B20="","",シフト!B20)</f>
      </c>
      <c r="C41" s="60">
        <f>IF(シフト!C20="","",シフト!C20)</f>
      </c>
      <c r="D41" s="61">
        <f>IF(シフト!D20="","",シフト!D20)</f>
      </c>
      <c r="E41" s="397">
        <f>IF(シフト!E20="","",シフト!E20)</f>
      </c>
      <c r="F41" s="50" t="s">
        <v>20</v>
      </c>
      <c r="G41" s="70">
        <f aca="true" t="shared" si="23" ref="G41:AK41">VLOOKUP(G42,$AO$8:$AQ$36,3,FALSE)</f>
        <v>0</v>
      </c>
      <c r="H41" s="66">
        <f t="shared" si="23"/>
        <v>0</v>
      </c>
      <c r="I41" s="66">
        <f t="shared" si="23"/>
        <v>0</v>
      </c>
      <c r="J41" s="66">
        <f t="shared" si="23"/>
        <v>0</v>
      </c>
      <c r="K41" s="66">
        <f t="shared" si="23"/>
        <v>0</v>
      </c>
      <c r="L41" s="66">
        <f t="shared" si="23"/>
        <v>0</v>
      </c>
      <c r="M41" s="66">
        <f t="shared" si="23"/>
        <v>0</v>
      </c>
      <c r="N41" s="66">
        <f t="shared" si="23"/>
        <v>0</v>
      </c>
      <c r="O41" s="66">
        <f t="shared" si="23"/>
        <v>0</v>
      </c>
      <c r="P41" s="160">
        <f t="shared" si="23"/>
        <v>0</v>
      </c>
      <c r="Q41" s="161">
        <f t="shared" si="23"/>
        <v>0</v>
      </c>
      <c r="R41" s="66">
        <f t="shared" si="23"/>
        <v>0</v>
      </c>
      <c r="S41" s="66">
        <f t="shared" si="23"/>
        <v>0</v>
      </c>
      <c r="T41" s="66">
        <f t="shared" si="23"/>
        <v>0</v>
      </c>
      <c r="U41" s="66">
        <f t="shared" si="23"/>
        <v>0</v>
      </c>
      <c r="V41" s="66">
        <f t="shared" si="23"/>
        <v>0</v>
      </c>
      <c r="W41" s="66">
        <f t="shared" si="23"/>
        <v>0</v>
      </c>
      <c r="X41" s="66">
        <f t="shared" si="23"/>
        <v>0</v>
      </c>
      <c r="Y41" s="66">
        <f t="shared" si="23"/>
        <v>0</v>
      </c>
      <c r="Z41" s="160">
        <f t="shared" si="23"/>
        <v>0</v>
      </c>
      <c r="AA41" s="161">
        <f t="shared" si="23"/>
        <v>0</v>
      </c>
      <c r="AB41" s="66">
        <f t="shared" si="23"/>
        <v>0</v>
      </c>
      <c r="AC41" s="66">
        <f t="shared" si="23"/>
        <v>0</v>
      </c>
      <c r="AD41" s="66">
        <f t="shared" si="23"/>
        <v>0</v>
      </c>
      <c r="AE41" s="66">
        <f t="shared" si="23"/>
        <v>0</v>
      </c>
      <c r="AF41" s="66">
        <f t="shared" si="23"/>
        <v>0</v>
      </c>
      <c r="AG41" s="66">
        <f t="shared" si="23"/>
        <v>0</v>
      </c>
      <c r="AH41" s="66">
        <f t="shared" si="23"/>
        <v>0</v>
      </c>
      <c r="AI41" s="66">
        <f t="shared" si="23"/>
        <v>0</v>
      </c>
      <c r="AJ41" s="66">
        <f t="shared" si="23"/>
        <v>0</v>
      </c>
      <c r="AK41" s="162">
        <f t="shared" si="23"/>
        <v>0</v>
      </c>
      <c r="AL41" s="67">
        <f>SUM(G41:AK41)</f>
        <v>0</v>
      </c>
      <c r="AM41" s="310"/>
      <c r="AN41" s="205"/>
      <c r="AO41" s="183"/>
      <c r="AP41" s="183"/>
      <c r="AQ41" s="183"/>
    </row>
    <row r="42" spans="1:43" ht="14.25" hidden="1">
      <c r="A42" s="40"/>
      <c r="B42" s="54"/>
      <c r="C42" s="90"/>
      <c r="D42" s="73"/>
      <c r="E42" s="398"/>
      <c r="F42" s="50"/>
      <c r="G42" s="59">
        <f>シフト!F20</f>
        <v>0</v>
      </c>
      <c r="H42" s="58">
        <f>シフト!G20</f>
        <v>0</v>
      </c>
      <c r="I42" s="58">
        <f>シフト!H20</f>
        <v>0</v>
      </c>
      <c r="J42" s="58">
        <f>シフト!I20</f>
        <v>0</v>
      </c>
      <c r="K42" s="58">
        <f>シフト!J20</f>
        <v>0</v>
      </c>
      <c r="L42" s="58">
        <f>シフト!K20</f>
        <v>0</v>
      </c>
      <c r="M42" s="58">
        <f>シフト!L20</f>
        <v>0</v>
      </c>
      <c r="N42" s="58">
        <f>シフト!M20</f>
        <v>0</v>
      </c>
      <c r="O42" s="58">
        <f>シフト!N20</f>
        <v>0</v>
      </c>
      <c r="P42" s="156">
        <f>シフト!O20</f>
        <v>0</v>
      </c>
      <c r="Q42" s="152">
        <f>シフト!P20</f>
        <v>0</v>
      </c>
      <c r="R42" s="58">
        <f>シフト!Q20</f>
        <v>0</v>
      </c>
      <c r="S42" s="58">
        <f>シフト!R20</f>
        <v>0</v>
      </c>
      <c r="T42" s="58">
        <f>シフト!S20</f>
        <v>0</v>
      </c>
      <c r="U42" s="58">
        <f>シフト!T20</f>
        <v>0</v>
      </c>
      <c r="V42" s="58">
        <f>シフト!U20</f>
        <v>0</v>
      </c>
      <c r="W42" s="58">
        <f>シフト!V20</f>
        <v>0</v>
      </c>
      <c r="X42" s="58">
        <f>シフト!W20</f>
        <v>0</v>
      </c>
      <c r="Y42" s="58">
        <f>シフト!X20</f>
        <v>0</v>
      </c>
      <c r="Z42" s="156">
        <f>シフト!Y20</f>
        <v>0</v>
      </c>
      <c r="AA42" s="152">
        <f>シフト!Z20</f>
        <v>0</v>
      </c>
      <c r="AB42" s="58">
        <f>シフト!AA20</f>
        <v>0</v>
      </c>
      <c r="AC42" s="58">
        <f>シフト!AB20</f>
        <v>0</v>
      </c>
      <c r="AD42" s="58">
        <f>シフト!AC20</f>
        <v>0</v>
      </c>
      <c r="AE42" s="58">
        <f>シフト!AD20</f>
        <v>0</v>
      </c>
      <c r="AF42" s="58">
        <f>シフト!AE20</f>
        <v>0</v>
      </c>
      <c r="AG42" s="58">
        <f>シフト!AF20</f>
        <v>0</v>
      </c>
      <c r="AH42" s="58">
        <f>シフト!AG20</f>
        <v>0</v>
      </c>
      <c r="AI42" s="58">
        <f>シフト!AH20</f>
        <v>0</v>
      </c>
      <c r="AJ42" s="58">
        <f>シフト!AI20</f>
        <v>0</v>
      </c>
      <c r="AK42" s="80">
        <f>シフト!AJ20</f>
        <v>0</v>
      </c>
      <c r="AL42" s="67"/>
      <c r="AM42" s="310">
        <f>IF(AI41="",AL42/(28/7),IF(AJ41="",AL42/(29/7),IF(AK41="",AL42/(30/7),AL42/(31/7))))</f>
        <v>0</v>
      </c>
      <c r="AN42" s="205">
        <f t="shared" si="1"/>
        <v>1</v>
      </c>
      <c r="AO42" s="183"/>
      <c r="AP42" s="183"/>
      <c r="AQ42" s="183"/>
    </row>
    <row r="43" spans="1:43" ht="18" customHeight="1">
      <c r="A43" s="40"/>
      <c r="B43" s="65"/>
      <c r="C43" s="66"/>
      <c r="D43" s="63"/>
      <c r="E43" s="399"/>
      <c r="F43" s="50" t="s">
        <v>31</v>
      </c>
      <c r="G43" s="59">
        <f aca="true" t="shared" si="24" ref="G43:AK43">VLOOKUP(G42,$AO$8:$AQ$36,2,FALSE)</f>
        <v>0</v>
      </c>
      <c r="H43" s="58">
        <f t="shared" si="24"/>
        <v>0</v>
      </c>
      <c r="I43" s="58">
        <f t="shared" si="24"/>
        <v>0</v>
      </c>
      <c r="J43" s="58">
        <f t="shared" si="24"/>
        <v>0</v>
      </c>
      <c r="K43" s="58">
        <f t="shared" si="24"/>
        <v>0</v>
      </c>
      <c r="L43" s="58">
        <f t="shared" si="24"/>
        <v>0</v>
      </c>
      <c r="M43" s="58">
        <f t="shared" si="24"/>
        <v>0</v>
      </c>
      <c r="N43" s="58">
        <f t="shared" si="24"/>
        <v>0</v>
      </c>
      <c r="O43" s="58">
        <f t="shared" si="24"/>
        <v>0</v>
      </c>
      <c r="P43" s="156">
        <f t="shared" si="24"/>
        <v>0</v>
      </c>
      <c r="Q43" s="152">
        <f t="shared" si="24"/>
        <v>0</v>
      </c>
      <c r="R43" s="58">
        <f t="shared" si="24"/>
        <v>0</v>
      </c>
      <c r="S43" s="58">
        <f t="shared" si="24"/>
        <v>0</v>
      </c>
      <c r="T43" s="58">
        <f t="shared" si="24"/>
        <v>0</v>
      </c>
      <c r="U43" s="58">
        <f t="shared" si="24"/>
        <v>0</v>
      </c>
      <c r="V43" s="58">
        <f t="shared" si="24"/>
        <v>0</v>
      </c>
      <c r="W43" s="58">
        <f t="shared" si="24"/>
        <v>0</v>
      </c>
      <c r="X43" s="58">
        <f t="shared" si="24"/>
        <v>0</v>
      </c>
      <c r="Y43" s="58">
        <f t="shared" si="24"/>
        <v>0</v>
      </c>
      <c r="Z43" s="156">
        <f t="shared" si="24"/>
        <v>0</v>
      </c>
      <c r="AA43" s="152">
        <f t="shared" si="24"/>
        <v>0</v>
      </c>
      <c r="AB43" s="58">
        <f t="shared" si="24"/>
        <v>0</v>
      </c>
      <c r="AC43" s="58">
        <f t="shared" si="24"/>
        <v>0</v>
      </c>
      <c r="AD43" s="58">
        <f t="shared" si="24"/>
        <v>0</v>
      </c>
      <c r="AE43" s="58">
        <f t="shared" si="24"/>
        <v>0</v>
      </c>
      <c r="AF43" s="58">
        <f t="shared" si="24"/>
        <v>0</v>
      </c>
      <c r="AG43" s="58">
        <f t="shared" si="24"/>
        <v>0</v>
      </c>
      <c r="AH43" s="58">
        <f t="shared" si="24"/>
        <v>0</v>
      </c>
      <c r="AI43" s="58">
        <f t="shared" si="24"/>
        <v>0</v>
      </c>
      <c r="AJ43" s="58">
        <f t="shared" si="24"/>
        <v>0</v>
      </c>
      <c r="AK43" s="80">
        <f t="shared" si="24"/>
        <v>0</v>
      </c>
      <c r="AL43" s="64">
        <f>SUM(G43:AK43)</f>
        <v>0</v>
      </c>
      <c r="AM43" s="310">
        <f>IF(AI42="",AL43/(28/7),IF(AJ42="",AL43/(29/7),IF(AK42="",AL43/(30/7),AL43/(31/7))))</f>
        <v>0</v>
      </c>
      <c r="AN43" s="205">
        <f t="shared" si="1"/>
        <v>1</v>
      </c>
      <c r="AO43" s="183"/>
      <c r="AP43" s="183"/>
      <c r="AQ43" s="183"/>
    </row>
    <row r="44" spans="1:43" ht="14.25">
      <c r="A44" s="40"/>
      <c r="B44" s="54">
        <f>IF(シフト!B21="","",シフト!B21)</f>
      </c>
      <c r="C44" s="60">
        <f>IF(シフト!C21="","",シフト!C21)</f>
      </c>
      <c r="D44" s="61">
        <f>IF(シフト!D21="","",シフト!D21)</f>
      </c>
      <c r="E44" s="397">
        <f>IF(シフト!E21="","",シフト!E21)</f>
      </c>
      <c r="F44" s="50" t="s">
        <v>20</v>
      </c>
      <c r="G44" s="70">
        <f aca="true" t="shared" si="25" ref="G44:AK44">VLOOKUP(G45,$AO$8:$AQ$36,3,FALSE)</f>
        <v>0</v>
      </c>
      <c r="H44" s="66">
        <f t="shared" si="25"/>
        <v>0</v>
      </c>
      <c r="I44" s="66">
        <f t="shared" si="25"/>
        <v>0</v>
      </c>
      <c r="J44" s="66">
        <f t="shared" si="25"/>
        <v>0</v>
      </c>
      <c r="K44" s="66">
        <f t="shared" si="25"/>
        <v>0</v>
      </c>
      <c r="L44" s="66">
        <f t="shared" si="25"/>
        <v>0</v>
      </c>
      <c r="M44" s="66">
        <f t="shared" si="25"/>
        <v>0</v>
      </c>
      <c r="N44" s="66">
        <f t="shared" si="25"/>
        <v>0</v>
      </c>
      <c r="O44" s="66">
        <f t="shared" si="25"/>
        <v>0</v>
      </c>
      <c r="P44" s="160">
        <f t="shared" si="25"/>
        <v>0</v>
      </c>
      <c r="Q44" s="161">
        <f t="shared" si="25"/>
        <v>0</v>
      </c>
      <c r="R44" s="66">
        <f t="shared" si="25"/>
        <v>0</v>
      </c>
      <c r="S44" s="66">
        <f t="shared" si="25"/>
        <v>0</v>
      </c>
      <c r="T44" s="66">
        <f t="shared" si="25"/>
        <v>0</v>
      </c>
      <c r="U44" s="66">
        <f t="shared" si="25"/>
        <v>0</v>
      </c>
      <c r="V44" s="66">
        <f t="shared" si="25"/>
        <v>0</v>
      </c>
      <c r="W44" s="66">
        <f t="shared" si="25"/>
        <v>0</v>
      </c>
      <c r="X44" s="66">
        <f t="shared" si="25"/>
        <v>0</v>
      </c>
      <c r="Y44" s="66">
        <f t="shared" si="25"/>
        <v>0</v>
      </c>
      <c r="Z44" s="160">
        <f t="shared" si="25"/>
        <v>0</v>
      </c>
      <c r="AA44" s="161">
        <f t="shared" si="25"/>
        <v>0</v>
      </c>
      <c r="AB44" s="66">
        <f t="shared" si="25"/>
        <v>0</v>
      </c>
      <c r="AC44" s="66">
        <f t="shared" si="25"/>
        <v>0</v>
      </c>
      <c r="AD44" s="66">
        <f t="shared" si="25"/>
        <v>0</v>
      </c>
      <c r="AE44" s="66">
        <f t="shared" si="25"/>
        <v>0</v>
      </c>
      <c r="AF44" s="66">
        <f t="shared" si="25"/>
        <v>0</v>
      </c>
      <c r="AG44" s="66">
        <f t="shared" si="25"/>
        <v>0</v>
      </c>
      <c r="AH44" s="66">
        <f t="shared" si="25"/>
        <v>0</v>
      </c>
      <c r="AI44" s="66">
        <f t="shared" si="25"/>
        <v>0</v>
      </c>
      <c r="AJ44" s="66">
        <f t="shared" si="25"/>
        <v>0</v>
      </c>
      <c r="AK44" s="162">
        <f t="shared" si="25"/>
        <v>0</v>
      </c>
      <c r="AL44" s="64">
        <f>SUM(G44:AK44)</f>
        <v>0</v>
      </c>
      <c r="AM44" s="310"/>
      <c r="AN44" s="205"/>
      <c r="AO44" s="183"/>
      <c r="AP44" s="183"/>
      <c r="AQ44" s="183"/>
    </row>
    <row r="45" spans="1:43" ht="14.25" hidden="1">
      <c r="A45" s="40"/>
      <c r="B45" s="54"/>
      <c r="C45" s="90"/>
      <c r="D45" s="73"/>
      <c r="E45" s="398"/>
      <c r="F45" s="50"/>
      <c r="G45" s="59">
        <f>シフト!F21</f>
        <v>0</v>
      </c>
      <c r="H45" s="58">
        <f>シフト!G21</f>
        <v>0</v>
      </c>
      <c r="I45" s="58">
        <f>シフト!H21</f>
        <v>0</v>
      </c>
      <c r="J45" s="58">
        <f>シフト!I21</f>
        <v>0</v>
      </c>
      <c r="K45" s="58">
        <f>シフト!J21</f>
        <v>0</v>
      </c>
      <c r="L45" s="58">
        <f>シフト!K21</f>
        <v>0</v>
      </c>
      <c r="M45" s="58">
        <f>シフト!L21</f>
        <v>0</v>
      </c>
      <c r="N45" s="58">
        <f>シフト!M21</f>
        <v>0</v>
      </c>
      <c r="O45" s="58">
        <f>シフト!N21</f>
        <v>0</v>
      </c>
      <c r="P45" s="156">
        <f>シフト!O21</f>
        <v>0</v>
      </c>
      <c r="Q45" s="152">
        <f>シフト!P21</f>
        <v>0</v>
      </c>
      <c r="R45" s="58">
        <f>シフト!Q21</f>
        <v>0</v>
      </c>
      <c r="S45" s="58">
        <f>シフト!R21</f>
        <v>0</v>
      </c>
      <c r="T45" s="58">
        <f>シフト!S21</f>
        <v>0</v>
      </c>
      <c r="U45" s="58">
        <f>シフト!T21</f>
        <v>0</v>
      </c>
      <c r="V45" s="58">
        <f>シフト!U21</f>
        <v>0</v>
      </c>
      <c r="W45" s="58">
        <f>シフト!V21</f>
        <v>0</v>
      </c>
      <c r="X45" s="58">
        <f>シフト!W21</f>
        <v>0</v>
      </c>
      <c r="Y45" s="58">
        <f>シフト!X21</f>
        <v>0</v>
      </c>
      <c r="Z45" s="156">
        <f>シフト!Y21</f>
        <v>0</v>
      </c>
      <c r="AA45" s="152">
        <f>シフト!Z21</f>
        <v>0</v>
      </c>
      <c r="AB45" s="58">
        <f>シフト!AA21</f>
        <v>0</v>
      </c>
      <c r="AC45" s="58">
        <f>シフト!AB21</f>
        <v>0</v>
      </c>
      <c r="AD45" s="58">
        <f>シフト!AC21</f>
        <v>0</v>
      </c>
      <c r="AE45" s="58">
        <f>シフト!AD21</f>
        <v>0</v>
      </c>
      <c r="AF45" s="58">
        <f>シフト!AE21</f>
        <v>0</v>
      </c>
      <c r="AG45" s="58">
        <f>シフト!AF21</f>
        <v>0</v>
      </c>
      <c r="AH45" s="58">
        <f>シフト!AG21</f>
        <v>0</v>
      </c>
      <c r="AI45" s="58">
        <f>シフト!AH21</f>
        <v>0</v>
      </c>
      <c r="AJ45" s="58">
        <f>シフト!AI21</f>
        <v>0</v>
      </c>
      <c r="AK45" s="80">
        <f>シフト!AJ21</f>
        <v>0</v>
      </c>
      <c r="AL45" s="64"/>
      <c r="AM45" s="310">
        <f>IF(AI44="",AL45/(28/7),IF(AJ44="",AL45/(29/7),IF(AK44="",AL45/(30/7),AL45/(31/7))))</f>
        <v>0</v>
      </c>
      <c r="AN45" s="205">
        <f t="shared" si="1"/>
        <v>1</v>
      </c>
      <c r="AO45" s="183"/>
      <c r="AP45" s="183"/>
      <c r="AQ45" s="183"/>
    </row>
    <row r="46" spans="1:43" ht="18" customHeight="1">
      <c r="A46" s="40"/>
      <c r="B46" s="68"/>
      <c r="C46" s="66"/>
      <c r="D46" s="63"/>
      <c r="E46" s="399"/>
      <c r="F46" s="50" t="s">
        <v>31</v>
      </c>
      <c r="G46" s="59">
        <f aca="true" t="shared" si="26" ref="G46:AK46">VLOOKUP(G45,$AO$8:$AQ$36,2,FALSE)</f>
        <v>0</v>
      </c>
      <c r="H46" s="58">
        <f t="shared" si="26"/>
        <v>0</v>
      </c>
      <c r="I46" s="58">
        <f t="shared" si="26"/>
        <v>0</v>
      </c>
      <c r="J46" s="58">
        <f t="shared" si="26"/>
        <v>0</v>
      </c>
      <c r="K46" s="58">
        <f t="shared" si="26"/>
        <v>0</v>
      </c>
      <c r="L46" s="58">
        <f t="shared" si="26"/>
        <v>0</v>
      </c>
      <c r="M46" s="58">
        <f t="shared" si="26"/>
        <v>0</v>
      </c>
      <c r="N46" s="58">
        <f t="shared" si="26"/>
        <v>0</v>
      </c>
      <c r="O46" s="58">
        <f t="shared" si="26"/>
        <v>0</v>
      </c>
      <c r="P46" s="156">
        <f t="shared" si="26"/>
        <v>0</v>
      </c>
      <c r="Q46" s="152">
        <f t="shared" si="26"/>
        <v>0</v>
      </c>
      <c r="R46" s="58">
        <f t="shared" si="26"/>
        <v>0</v>
      </c>
      <c r="S46" s="58">
        <f t="shared" si="26"/>
        <v>0</v>
      </c>
      <c r="T46" s="58">
        <f t="shared" si="26"/>
        <v>0</v>
      </c>
      <c r="U46" s="58">
        <f t="shared" si="26"/>
        <v>0</v>
      </c>
      <c r="V46" s="58">
        <f t="shared" si="26"/>
        <v>0</v>
      </c>
      <c r="W46" s="58">
        <f t="shared" si="26"/>
        <v>0</v>
      </c>
      <c r="X46" s="58">
        <f t="shared" si="26"/>
        <v>0</v>
      </c>
      <c r="Y46" s="58">
        <f t="shared" si="26"/>
        <v>0</v>
      </c>
      <c r="Z46" s="156">
        <f t="shared" si="26"/>
        <v>0</v>
      </c>
      <c r="AA46" s="152">
        <f t="shared" si="26"/>
        <v>0</v>
      </c>
      <c r="AB46" s="58">
        <f t="shared" si="26"/>
        <v>0</v>
      </c>
      <c r="AC46" s="58">
        <f t="shared" si="26"/>
        <v>0</v>
      </c>
      <c r="AD46" s="58">
        <f t="shared" si="26"/>
        <v>0</v>
      </c>
      <c r="AE46" s="58">
        <f t="shared" si="26"/>
        <v>0</v>
      </c>
      <c r="AF46" s="58">
        <f t="shared" si="26"/>
        <v>0</v>
      </c>
      <c r="AG46" s="58">
        <f t="shared" si="26"/>
        <v>0</v>
      </c>
      <c r="AH46" s="58">
        <f t="shared" si="26"/>
        <v>0</v>
      </c>
      <c r="AI46" s="58">
        <f t="shared" si="26"/>
        <v>0</v>
      </c>
      <c r="AJ46" s="58">
        <f t="shared" si="26"/>
        <v>0</v>
      </c>
      <c r="AK46" s="80">
        <f t="shared" si="26"/>
        <v>0</v>
      </c>
      <c r="AL46" s="64">
        <f>SUM(G46:AK46)</f>
        <v>0</v>
      </c>
      <c r="AM46" s="310">
        <f>IF(AI45="",AL46/(28/7),IF(AJ45="",AL46/(29/7),IF(AK45="",AL46/(30/7),AL46/(31/7))))</f>
        <v>0</v>
      </c>
      <c r="AN46" s="205">
        <f t="shared" si="1"/>
        <v>1</v>
      </c>
      <c r="AO46" s="183"/>
      <c r="AP46" s="183"/>
      <c r="AQ46" s="183"/>
    </row>
    <row r="47" spans="1:43" ht="17.25" customHeight="1">
      <c r="A47" s="40"/>
      <c r="B47" s="54">
        <f>IF(シフト!B22="","",シフト!B22)</f>
      </c>
      <c r="C47" s="60">
        <f>IF(シフト!C22="","",シフト!C22)</f>
      </c>
      <c r="D47" s="61">
        <f>IF(シフト!D22="","",シフト!D22)</f>
      </c>
      <c r="E47" s="397">
        <f>IF(シフト!E22="","",シフト!E22)</f>
      </c>
      <c r="F47" s="50" t="s">
        <v>20</v>
      </c>
      <c r="G47" s="70">
        <f aca="true" t="shared" si="27" ref="G47:AK47">VLOOKUP(G48,$AO$8:$AQ$36,3,FALSE)</f>
        <v>0</v>
      </c>
      <c r="H47" s="66">
        <f t="shared" si="27"/>
        <v>0</v>
      </c>
      <c r="I47" s="66">
        <f t="shared" si="27"/>
        <v>0</v>
      </c>
      <c r="J47" s="66">
        <f t="shared" si="27"/>
        <v>0</v>
      </c>
      <c r="K47" s="66">
        <f t="shared" si="27"/>
        <v>0</v>
      </c>
      <c r="L47" s="66">
        <f t="shared" si="27"/>
        <v>0</v>
      </c>
      <c r="M47" s="66">
        <f t="shared" si="27"/>
        <v>0</v>
      </c>
      <c r="N47" s="66">
        <f t="shared" si="27"/>
        <v>0</v>
      </c>
      <c r="O47" s="66">
        <f t="shared" si="27"/>
        <v>0</v>
      </c>
      <c r="P47" s="160">
        <f t="shared" si="27"/>
        <v>0</v>
      </c>
      <c r="Q47" s="161">
        <f t="shared" si="27"/>
        <v>0</v>
      </c>
      <c r="R47" s="66">
        <f t="shared" si="27"/>
        <v>0</v>
      </c>
      <c r="S47" s="66">
        <f t="shared" si="27"/>
        <v>0</v>
      </c>
      <c r="T47" s="66">
        <f t="shared" si="27"/>
        <v>0</v>
      </c>
      <c r="U47" s="66">
        <f t="shared" si="27"/>
        <v>0</v>
      </c>
      <c r="V47" s="66">
        <f t="shared" si="27"/>
        <v>0</v>
      </c>
      <c r="W47" s="66">
        <f t="shared" si="27"/>
        <v>0</v>
      </c>
      <c r="X47" s="66">
        <f t="shared" si="27"/>
        <v>0</v>
      </c>
      <c r="Y47" s="66">
        <f t="shared" si="27"/>
        <v>0</v>
      </c>
      <c r="Z47" s="160">
        <f t="shared" si="27"/>
        <v>0</v>
      </c>
      <c r="AA47" s="161">
        <f t="shared" si="27"/>
        <v>0</v>
      </c>
      <c r="AB47" s="66">
        <f t="shared" si="27"/>
        <v>0</v>
      </c>
      <c r="AC47" s="66">
        <f t="shared" si="27"/>
        <v>0</v>
      </c>
      <c r="AD47" s="66">
        <f t="shared" si="27"/>
        <v>0</v>
      </c>
      <c r="AE47" s="66">
        <f t="shared" si="27"/>
        <v>0</v>
      </c>
      <c r="AF47" s="66">
        <f t="shared" si="27"/>
        <v>0</v>
      </c>
      <c r="AG47" s="66">
        <f t="shared" si="27"/>
        <v>0</v>
      </c>
      <c r="AH47" s="66">
        <f t="shared" si="27"/>
        <v>0</v>
      </c>
      <c r="AI47" s="66">
        <f t="shared" si="27"/>
        <v>0</v>
      </c>
      <c r="AJ47" s="66">
        <f t="shared" si="27"/>
        <v>0</v>
      </c>
      <c r="AK47" s="162">
        <f t="shared" si="27"/>
        <v>0</v>
      </c>
      <c r="AL47" s="64">
        <f>SUM(G47:AK47)</f>
        <v>0</v>
      </c>
      <c r="AM47" s="310"/>
      <c r="AN47" s="205"/>
      <c r="AO47" s="183"/>
      <c r="AP47" s="183"/>
      <c r="AQ47" s="183"/>
    </row>
    <row r="48" spans="1:43" ht="14.25" hidden="1">
      <c r="A48" s="40"/>
      <c r="B48" s="54"/>
      <c r="C48" s="90"/>
      <c r="D48" s="73"/>
      <c r="E48" s="398"/>
      <c r="F48" s="50"/>
      <c r="G48" s="59">
        <f>シフト!F22</f>
        <v>0</v>
      </c>
      <c r="H48" s="58">
        <f>シフト!G22</f>
        <v>0</v>
      </c>
      <c r="I48" s="58">
        <f>シフト!H22</f>
        <v>0</v>
      </c>
      <c r="J48" s="58">
        <f>シフト!I22</f>
        <v>0</v>
      </c>
      <c r="K48" s="58">
        <f>シフト!J22</f>
        <v>0</v>
      </c>
      <c r="L48" s="58">
        <f>シフト!K22</f>
        <v>0</v>
      </c>
      <c r="M48" s="58">
        <f>シフト!L22</f>
        <v>0</v>
      </c>
      <c r="N48" s="58">
        <f>シフト!M22</f>
        <v>0</v>
      </c>
      <c r="O48" s="58">
        <f>シフト!N22</f>
        <v>0</v>
      </c>
      <c r="P48" s="156">
        <f>シフト!O22</f>
        <v>0</v>
      </c>
      <c r="Q48" s="152">
        <f>シフト!P22</f>
        <v>0</v>
      </c>
      <c r="R48" s="58">
        <f>シフト!Q22</f>
        <v>0</v>
      </c>
      <c r="S48" s="58">
        <f>シフト!R22</f>
        <v>0</v>
      </c>
      <c r="T48" s="58">
        <f>シフト!S22</f>
        <v>0</v>
      </c>
      <c r="U48" s="58">
        <f>シフト!T22</f>
        <v>0</v>
      </c>
      <c r="V48" s="58">
        <f>シフト!U22</f>
        <v>0</v>
      </c>
      <c r="W48" s="58">
        <f>シフト!V22</f>
        <v>0</v>
      </c>
      <c r="X48" s="58">
        <f>シフト!W22</f>
        <v>0</v>
      </c>
      <c r="Y48" s="58">
        <f>シフト!X22</f>
        <v>0</v>
      </c>
      <c r="Z48" s="156">
        <f>シフト!Y22</f>
        <v>0</v>
      </c>
      <c r="AA48" s="152">
        <f>シフト!Z22</f>
        <v>0</v>
      </c>
      <c r="AB48" s="58">
        <f>シフト!AA22</f>
        <v>0</v>
      </c>
      <c r="AC48" s="58">
        <f>シフト!AB22</f>
        <v>0</v>
      </c>
      <c r="AD48" s="58">
        <f>シフト!AC22</f>
        <v>0</v>
      </c>
      <c r="AE48" s="58">
        <f>シフト!AD22</f>
        <v>0</v>
      </c>
      <c r="AF48" s="58">
        <f>シフト!AE22</f>
        <v>0</v>
      </c>
      <c r="AG48" s="58">
        <f>シフト!AF22</f>
        <v>0</v>
      </c>
      <c r="AH48" s="58">
        <f>シフト!AG22</f>
        <v>0</v>
      </c>
      <c r="AI48" s="58">
        <f>シフト!AH22</f>
        <v>0</v>
      </c>
      <c r="AJ48" s="58">
        <f>シフト!AI22</f>
        <v>0</v>
      </c>
      <c r="AK48" s="80">
        <f>シフト!AJ22</f>
        <v>0</v>
      </c>
      <c r="AL48" s="64"/>
      <c r="AM48" s="310">
        <f>IF(AI47="",AL48/(28/7),IF(AJ47="",AL48/(29/7),IF(AK47="",AL48/(30/7),AL48/(31/7))))</f>
        <v>0</v>
      </c>
      <c r="AN48" s="205">
        <f t="shared" si="1"/>
        <v>1</v>
      </c>
      <c r="AO48" s="183"/>
      <c r="AP48" s="183"/>
      <c r="AQ48" s="183"/>
    </row>
    <row r="49" spans="1:43" ht="18" customHeight="1">
      <c r="A49" s="40"/>
      <c r="B49" s="68" t="s">
        <v>12</v>
      </c>
      <c r="C49" s="66" t="s">
        <v>36</v>
      </c>
      <c r="D49" s="63"/>
      <c r="E49" s="399"/>
      <c r="F49" s="50" t="s">
        <v>31</v>
      </c>
      <c r="G49" s="59">
        <f aca="true" t="shared" si="28" ref="G49:AK49">VLOOKUP(G48,$AO$8:$AQ$36,2,FALSE)</f>
        <v>0</v>
      </c>
      <c r="H49" s="58">
        <f t="shared" si="28"/>
        <v>0</v>
      </c>
      <c r="I49" s="58">
        <f t="shared" si="28"/>
        <v>0</v>
      </c>
      <c r="J49" s="58">
        <f t="shared" si="28"/>
        <v>0</v>
      </c>
      <c r="K49" s="58">
        <f t="shared" si="28"/>
        <v>0</v>
      </c>
      <c r="L49" s="58">
        <f t="shared" si="28"/>
        <v>0</v>
      </c>
      <c r="M49" s="58">
        <f t="shared" si="28"/>
        <v>0</v>
      </c>
      <c r="N49" s="58">
        <f t="shared" si="28"/>
        <v>0</v>
      </c>
      <c r="O49" s="58">
        <f t="shared" si="28"/>
        <v>0</v>
      </c>
      <c r="P49" s="156">
        <f t="shared" si="28"/>
        <v>0</v>
      </c>
      <c r="Q49" s="152">
        <f t="shared" si="28"/>
        <v>0</v>
      </c>
      <c r="R49" s="58">
        <f t="shared" si="28"/>
        <v>0</v>
      </c>
      <c r="S49" s="58">
        <f t="shared" si="28"/>
        <v>0</v>
      </c>
      <c r="T49" s="58">
        <f t="shared" si="28"/>
        <v>0</v>
      </c>
      <c r="U49" s="58">
        <f t="shared" si="28"/>
        <v>0</v>
      </c>
      <c r="V49" s="58">
        <f t="shared" si="28"/>
        <v>0</v>
      </c>
      <c r="W49" s="58">
        <f t="shared" si="28"/>
        <v>0</v>
      </c>
      <c r="X49" s="58">
        <f t="shared" si="28"/>
        <v>0</v>
      </c>
      <c r="Y49" s="58">
        <f t="shared" si="28"/>
        <v>0</v>
      </c>
      <c r="Z49" s="156">
        <f t="shared" si="28"/>
        <v>0</v>
      </c>
      <c r="AA49" s="152">
        <f t="shared" si="28"/>
        <v>0</v>
      </c>
      <c r="AB49" s="58">
        <f t="shared" si="28"/>
        <v>0</v>
      </c>
      <c r="AC49" s="58">
        <f t="shared" si="28"/>
        <v>0</v>
      </c>
      <c r="AD49" s="58">
        <f t="shared" si="28"/>
        <v>0</v>
      </c>
      <c r="AE49" s="58">
        <f t="shared" si="28"/>
        <v>0</v>
      </c>
      <c r="AF49" s="58">
        <f t="shared" si="28"/>
        <v>0</v>
      </c>
      <c r="AG49" s="58">
        <f t="shared" si="28"/>
        <v>0</v>
      </c>
      <c r="AH49" s="58">
        <f t="shared" si="28"/>
        <v>0</v>
      </c>
      <c r="AI49" s="58">
        <f t="shared" si="28"/>
        <v>0</v>
      </c>
      <c r="AJ49" s="58">
        <f t="shared" si="28"/>
        <v>0</v>
      </c>
      <c r="AK49" s="80">
        <f t="shared" si="28"/>
        <v>0</v>
      </c>
      <c r="AL49" s="64">
        <f>SUM(G49:AK49)</f>
        <v>0</v>
      </c>
      <c r="AM49" s="310">
        <f>IF(AI48="",AL49/(28/7),IF(AJ48="",AL49/(29/7),IF(AK48="",AL49/(30/7),AL49/(31/7))))</f>
        <v>0</v>
      </c>
      <c r="AN49" s="205">
        <f t="shared" si="1"/>
        <v>1</v>
      </c>
      <c r="AO49" s="183"/>
      <c r="AP49" s="183"/>
      <c r="AQ49" s="183"/>
    </row>
    <row r="50" spans="1:43" ht="14.25">
      <c r="A50" s="40"/>
      <c r="B50" s="54">
        <f>IF(シフト!B23="","",シフト!B23)</f>
      </c>
      <c r="C50" s="60">
        <f>IF(シフト!C23="","",シフト!C23)</f>
      </c>
      <c r="D50" s="61">
        <f>IF(シフト!D23="","",シフト!D23)</f>
      </c>
      <c r="E50" s="397">
        <f>IF(シフト!E23="","",シフト!E23)</f>
      </c>
      <c r="F50" s="50" t="s">
        <v>20</v>
      </c>
      <c r="G50" s="70">
        <f aca="true" t="shared" si="29" ref="G50:AK50">VLOOKUP(G51,$AO$8:$AQ$36,3,FALSE)</f>
        <v>0</v>
      </c>
      <c r="H50" s="66">
        <f t="shared" si="29"/>
        <v>0</v>
      </c>
      <c r="I50" s="66">
        <f t="shared" si="29"/>
        <v>0</v>
      </c>
      <c r="J50" s="66">
        <f t="shared" si="29"/>
        <v>0</v>
      </c>
      <c r="K50" s="66">
        <f t="shared" si="29"/>
        <v>0</v>
      </c>
      <c r="L50" s="66">
        <f t="shared" si="29"/>
        <v>0</v>
      </c>
      <c r="M50" s="66">
        <f t="shared" si="29"/>
        <v>0</v>
      </c>
      <c r="N50" s="66">
        <f t="shared" si="29"/>
        <v>0</v>
      </c>
      <c r="O50" s="66">
        <f t="shared" si="29"/>
        <v>0</v>
      </c>
      <c r="P50" s="160">
        <f t="shared" si="29"/>
        <v>0</v>
      </c>
      <c r="Q50" s="161">
        <f t="shared" si="29"/>
        <v>0</v>
      </c>
      <c r="R50" s="66">
        <f t="shared" si="29"/>
        <v>0</v>
      </c>
      <c r="S50" s="66">
        <f t="shared" si="29"/>
        <v>0</v>
      </c>
      <c r="T50" s="66">
        <f t="shared" si="29"/>
        <v>0</v>
      </c>
      <c r="U50" s="66">
        <f t="shared" si="29"/>
        <v>0</v>
      </c>
      <c r="V50" s="66">
        <f t="shared" si="29"/>
        <v>0</v>
      </c>
      <c r="W50" s="66">
        <f t="shared" si="29"/>
        <v>0</v>
      </c>
      <c r="X50" s="66">
        <f t="shared" si="29"/>
        <v>0</v>
      </c>
      <c r="Y50" s="66">
        <f t="shared" si="29"/>
        <v>0</v>
      </c>
      <c r="Z50" s="160">
        <f t="shared" si="29"/>
        <v>0</v>
      </c>
      <c r="AA50" s="161">
        <f t="shared" si="29"/>
        <v>0</v>
      </c>
      <c r="AB50" s="66">
        <f t="shared" si="29"/>
        <v>0</v>
      </c>
      <c r="AC50" s="66">
        <f t="shared" si="29"/>
        <v>0</v>
      </c>
      <c r="AD50" s="66">
        <f t="shared" si="29"/>
        <v>0</v>
      </c>
      <c r="AE50" s="66">
        <f t="shared" si="29"/>
        <v>0</v>
      </c>
      <c r="AF50" s="66">
        <f t="shared" si="29"/>
        <v>0</v>
      </c>
      <c r="AG50" s="66">
        <f t="shared" si="29"/>
        <v>0</v>
      </c>
      <c r="AH50" s="66">
        <f t="shared" si="29"/>
        <v>0</v>
      </c>
      <c r="AI50" s="66">
        <f t="shared" si="29"/>
        <v>0</v>
      </c>
      <c r="AJ50" s="66">
        <f t="shared" si="29"/>
        <v>0</v>
      </c>
      <c r="AK50" s="162">
        <f t="shared" si="29"/>
        <v>0</v>
      </c>
      <c r="AL50" s="67">
        <f>SUM(G50:AK50)</f>
        <v>0</v>
      </c>
      <c r="AM50" s="310"/>
      <c r="AN50" s="205"/>
      <c r="AO50" s="183"/>
      <c r="AP50" s="183"/>
      <c r="AQ50" s="183"/>
    </row>
    <row r="51" spans="1:43" ht="14.25" hidden="1">
      <c r="A51" s="40"/>
      <c r="B51" s="54"/>
      <c r="C51" s="90"/>
      <c r="D51" s="73"/>
      <c r="E51" s="398"/>
      <c r="F51" s="50"/>
      <c r="G51" s="59">
        <f>シフト!F23</f>
        <v>0</v>
      </c>
      <c r="H51" s="58">
        <f>シフト!G23</f>
        <v>0</v>
      </c>
      <c r="I51" s="58">
        <f>シフト!H23</f>
        <v>0</v>
      </c>
      <c r="J51" s="58">
        <f>シフト!I23</f>
        <v>0</v>
      </c>
      <c r="K51" s="58">
        <f>シフト!J23</f>
        <v>0</v>
      </c>
      <c r="L51" s="58">
        <f>シフト!K23</f>
        <v>0</v>
      </c>
      <c r="M51" s="58">
        <f>シフト!L23</f>
        <v>0</v>
      </c>
      <c r="N51" s="58">
        <f>シフト!M23</f>
        <v>0</v>
      </c>
      <c r="O51" s="58">
        <f>シフト!N23</f>
        <v>0</v>
      </c>
      <c r="P51" s="156">
        <f>シフト!O23</f>
        <v>0</v>
      </c>
      <c r="Q51" s="152">
        <f>シフト!P23</f>
        <v>0</v>
      </c>
      <c r="R51" s="58">
        <f>シフト!Q23</f>
        <v>0</v>
      </c>
      <c r="S51" s="58">
        <f>シフト!R23</f>
        <v>0</v>
      </c>
      <c r="T51" s="58">
        <f>シフト!S23</f>
        <v>0</v>
      </c>
      <c r="U51" s="58">
        <f>シフト!T23</f>
        <v>0</v>
      </c>
      <c r="V51" s="58">
        <f>シフト!U23</f>
        <v>0</v>
      </c>
      <c r="W51" s="58">
        <f>シフト!V23</f>
        <v>0</v>
      </c>
      <c r="X51" s="58">
        <f>シフト!W23</f>
        <v>0</v>
      </c>
      <c r="Y51" s="58">
        <f>シフト!X23</f>
        <v>0</v>
      </c>
      <c r="Z51" s="156">
        <f>シフト!Y23</f>
        <v>0</v>
      </c>
      <c r="AA51" s="152">
        <f>シフト!Z23</f>
        <v>0</v>
      </c>
      <c r="AB51" s="58">
        <f>シフト!AA23</f>
        <v>0</v>
      </c>
      <c r="AC51" s="58">
        <f>シフト!AB23</f>
        <v>0</v>
      </c>
      <c r="AD51" s="58">
        <f>シフト!AC23</f>
        <v>0</v>
      </c>
      <c r="AE51" s="58">
        <f>シフト!AD23</f>
        <v>0</v>
      </c>
      <c r="AF51" s="58">
        <f>シフト!AE23</f>
        <v>0</v>
      </c>
      <c r="AG51" s="58">
        <f>シフト!AF23</f>
        <v>0</v>
      </c>
      <c r="AH51" s="58">
        <f>シフト!AG23</f>
        <v>0</v>
      </c>
      <c r="AI51" s="58">
        <f>シフト!AH23</f>
        <v>0</v>
      </c>
      <c r="AJ51" s="58">
        <f>シフト!AI23</f>
        <v>0</v>
      </c>
      <c r="AK51" s="80">
        <f>シフト!AJ23</f>
        <v>0</v>
      </c>
      <c r="AL51" s="67"/>
      <c r="AM51" s="310">
        <f>IF(AI50="",AL51/(28/7),IF(AJ50="",AL51/(29/7),IF(AK50="",AL51/(30/7),AL51/(31/7))))</f>
        <v>0</v>
      </c>
      <c r="AN51" s="205">
        <f t="shared" si="1"/>
        <v>1</v>
      </c>
      <c r="AO51" s="183"/>
      <c r="AP51" s="183"/>
      <c r="AQ51" s="183"/>
    </row>
    <row r="52" spans="1:43" ht="18" customHeight="1">
      <c r="A52" s="40"/>
      <c r="B52" s="65" t="s">
        <v>12</v>
      </c>
      <c r="C52" s="69" t="s">
        <v>36</v>
      </c>
      <c r="D52" s="63"/>
      <c r="E52" s="399"/>
      <c r="F52" s="50" t="s">
        <v>31</v>
      </c>
      <c r="G52" s="59">
        <f aca="true" t="shared" si="30" ref="G52:AK52">VLOOKUP(G51,$AO$8:$AQ$36,2,FALSE)</f>
        <v>0</v>
      </c>
      <c r="H52" s="58">
        <f t="shared" si="30"/>
        <v>0</v>
      </c>
      <c r="I52" s="58">
        <f t="shared" si="30"/>
        <v>0</v>
      </c>
      <c r="J52" s="58">
        <f t="shared" si="30"/>
        <v>0</v>
      </c>
      <c r="K52" s="58">
        <f t="shared" si="30"/>
        <v>0</v>
      </c>
      <c r="L52" s="58">
        <f t="shared" si="30"/>
        <v>0</v>
      </c>
      <c r="M52" s="58">
        <f t="shared" si="30"/>
        <v>0</v>
      </c>
      <c r="N52" s="58">
        <f t="shared" si="30"/>
        <v>0</v>
      </c>
      <c r="O52" s="58">
        <f t="shared" si="30"/>
        <v>0</v>
      </c>
      <c r="P52" s="156">
        <f t="shared" si="30"/>
        <v>0</v>
      </c>
      <c r="Q52" s="152">
        <f t="shared" si="30"/>
        <v>0</v>
      </c>
      <c r="R52" s="58">
        <f t="shared" si="30"/>
        <v>0</v>
      </c>
      <c r="S52" s="58">
        <f t="shared" si="30"/>
        <v>0</v>
      </c>
      <c r="T52" s="58">
        <f t="shared" si="30"/>
        <v>0</v>
      </c>
      <c r="U52" s="58">
        <f t="shared" si="30"/>
        <v>0</v>
      </c>
      <c r="V52" s="58">
        <f t="shared" si="30"/>
        <v>0</v>
      </c>
      <c r="W52" s="58">
        <f t="shared" si="30"/>
        <v>0</v>
      </c>
      <c r="X52" s="58">
        <f t="shared" si="30"/>
        <v>0</v>
      </c>
      <c r="Y52" s="58">
        <f t="shared" si="30"/>
        <v>0</v>
      </c>
      <c r="Z52" s="156">
        <f t="shared" si="30"/>
        <v>0</v>
      </c>
      <c r="AA52" s="152">
        <f t="shared" si="30"/>
        <v>0</v>
      </c>
      <c r="AB52" s="58">
        <f t="shared" si="30"/>
        <v>0</v>
      </c>
      <c r="AC52" s="58">
        <f t="shared" si="30"/>
        <v>0</v>
      </c>
      <c r="AD52" s="58">
        <f t="shared" si="30"/>
        <v>0</v>
      </c>
      <c r="AE52" s="58">
        <f t="shared" si="30"/>
        <v>0</v>
      </c>
      <c r="AF52" s="58">
        <f t="shared" si="30"/>
        <v>0</v>
      </c>
      <c r="AG52" s="58">
        <f t="shared" si="30"/>
        <v>0</v>
      </c>
      <c r="AH52" s="58">
        <f t="shared" si="30"/>
        <v>0</v>
      </c>
      <c r="AI52" s="58">
        <f t="shared" si="30"/>
        <v>0</v>
      </c>
      <c r="AJ52" s="58">
        <f t="shared" si="30"/>
        <v>0</v>
      </c>
      <c r="AK52" s="80">
        <f t="shared" si="30"/>
        <v>0</v>
      </c>
      <c r="AL52" s="64">
        <f>SUM(G52:AK52)</f>
        <v>0</v>
      </c>
      <c r="AM52" s="310">
        <f>IF(AI51="",AL52/(28/7),IF(AJ51="",AL52/(29/7),IF(AK51="",AL52/(30/7),AL52/(31/7))))</f>
        <v>0</v>
      </c>
      <c r="AN52" s="205">
        <f t="shared" si="1"/>
        <v>1</v>
      </c>
      <c r="AO52" s="183"/>
      <c r="AP52" s="183"/>
      <c r="AQ52" s="183"/>
    </row>
    <row r="53" spans="1:43" ht="17.25" customHeight="1">
      <c r="A53" s="40"/>
      <c r="B53" s="54">
        <f>IF(シフト!B24="","",シフト!B24)</f>
      </c>
      <c r="C53" s="60">
        <f>IF(シフト!C24="","",シフト!C24)</f>
      </c>
      <c r="D53" s="61">
        <f>IF(シフト!D24="","",シフト!D24)</f>
      </c>
      <c r="E53" s="397">
        <f>IF(シフト!E24="","",シフト!E24)</f>
      </c>
      <c r="F53" s="50" t="s">
        <v>20</v>
      </c>
      <c r="G53" s="70">
        <f aca="true" t="shared" si="31" ref="G53:AK53">VLOOKUP(G54,$AO$8:$AQ$36,3,FALSE)</f>
        <v>0</v>
      </c>
      <c r="H53" s="66">
        <f t="shared" si="31"/>
        <v>0</v>
      </c>
      <c r="I53" s="66">
        <f t="shared" si="31"/>
        <v>0</v>
      </c>
      <c r="J53" s="66">
        <f t="shared" si="31"/>
        <v>0</v>
      </c>
      <c r="K53" s="66">
        <f t="shared" si="31"/>
        <v>0</v>
      </c>
      <c r="L53" s="66">
        <f t="shared" si="31"/>
        <v>0</v>
      </c>
      <c r="M53" s="66">
        <f t="shared" si="31"/>
        <v>0</v>
      </c>
      <c r="N53" s="66">
        <f t="shared" si="31"/>
        <v>0</v>
      </c>
      <c r="O53" s="66">
        <f t="shared" si="31"/>
        <v>0</v>
      </c>
      <c r="P53" s="160">
        <f t="shared" si="31"/>
        <v>0</v>
      </c>
      <c r="Q53" s="161">
        <f t="shared" si="31"/>
        <v>0</v>
      </c>
      <c r="R53" s="66">
        <f t="shared" si="31"/>
        <v>0</v>
      </c>
      <c r="S53" s="66">
        <f t="shared" si="31"/>
        <v>0</v>
      </c>
      <c r="T53" s="66">
        <f t="shared" si="31"/>
        <v>0</v>
      </c>
      <c r="U53" s="66">
        <f t="shared" si="31"/>
        <v>0</v>
      </c>
      <c r="V53" s="66">
        <f t="shared" si="31"/>
        <v>0</v>
      </c>
      <c r="W53" s="66">
        <f t="shared" si="31"/>
        <v>0</v>
      </c>
      <c r="X53" s="66">
        <f t="shared" si="31"/>
        <v>0</v>
      </c>
      <c r="Y53" s="66">
        <f t="shared" si="31"/>
        <v>0</v>
      </c>
      <c r="Z53" s="160">
        <f t="shared" si="31"/>
        <v>0</v>
      </c>
      <c r="AA53" s="161">
        <f t="shared" si="31"/>
        <v>0</v>
      </c>
      <c r="AB53" s="66">
        <f t="shared" si="31"/>
        <v>0</v>
      </c>
      <c r="AC53" s="66">
        <f t="shared" si="31"/>
        <v>0</v>
      </c>
      <c r="AD53" s="66">
        <f t="shared" si="31"/>
        <v>0</v>
      </c>
      <c r="AE53" s="66">
        <f t="shared" si="31"/>
        <v>0</v>
      </c>
      <c r="AF53" s="66">
        <f t="shared" si="31"/>
        <v>0</v>
      </c>
      <c r="AG53" s="66">
        <f t="shared" si="31"/>
        <v>0</v>
      </c>
      <c r="AH53" s="66">
        <f t="shared" si="31"/>
        <v>0</v>
      </c>
      <c r="AI53" s="66">
        <f t="shared" si="31"/>
        <v>0</v>
      </c>
      <c r="AJ53" s="66">
        <f t="shared" si="31"/>
        <v>0</v>
      </c>
      <c r="AK53" s="162">
        <f t="shared" si="31"/>
        <v>0</v>
      </c>
      <c r="AL53" s="64">
        <f>SUM(G53:AK53)</f>
        <v>0</v>
      </c>
      <c r="AM53" s="310"/>
      <c r="AN53" s="205"/>
      <c r="AO53" s="183"/>
      <c r="AP53" s="183"/>
      <c r="AQ53" s="183"/>
    </row>
    <row r="54" spans="1:43" ht="14.25" hidden="1">
      <c r="A54" s="40"/>
      <c r="B54" s="54"/>
      <c r="C54" s="90"/>
      <c r="D54" s="73"/>
      <c r="E54" s="398"/>
      <c r="F54" s="50"/>
      <c r="G54" s="59">
        <f>シフト!F24</f>
        <v>0</v>
      </c>
      <c r="H54" s="58">
        <f>シフト!G24</f>
        <v>0</v>
      </c>
      <c r="I54" s="58">
        <f>シフト!H24</f>
        <v>0</v>
      </c>
      <c r="J54" s="58">
        <f>シフト!I24</f>
        <v>0</v>
      </c>
      <c r="K54" s="58">
        <f>シフト!J24</f>
        <v>0</v>
      </c>
      <c r="L54" s="58">
        <f>シフト!K24</f>
        <v>0</v>
      </c>
      <c r="M54" s="58">
        <f>シフト!L24</f>
        <v>0</v>
      </c>
      <c r="N54" s="58">
        <f>シフト!M24</f>
        <v>0</v>
      </c>
      <c r="O54" s="58">
        <f>シフト!N24</f>
        <v>0</v>
      </c>
      <c r="P54" s="156">
        <f>シフト!O24</f>
        <v>0</v>
      </c>
      <c r="Q54" s="152">
        <f>シフト!P24</f>
        <v>0</v>
      </c>
      <c r="R54" s="58">
        <f>シフト!Q24</f>
        <v>0</v>
      </c>
      <c r="S54" s="58">
        <f>シフト!R24</f>
        <v>0</v>
      </c>
      <c r="T54" s="58">
        <f>シフト!S24</f>
        <v>0</v>
      </c>
      <c r="U54" s="58">
        <f>シフト!T24</f>
        <v>0</v>
      </c>
      <c r="V54" s="58">
        <f>シフト!U24</f>
        <v>0</v>
      </c>
      <c r="W54" s="58">
        <f>シフト!V24</f>
        <v>0</v>
      </c>
      <c r="X54" s="58">
        <f>シフト!W24</f>
        <v>0</v>
      </c>
      <c r="Y54" s="58">
        <f>シフト!X24</f>
        <v>0</v>
      </c>
      <c r="Z54" s="156">
        <f>シフト!Y24</f>
        <v>0</v>
      </c>
      <c r="AA54" s="152">
        <f>シフト!Z24</f>
        <v>0</v>
      </c>
      <c r="AB54" s="58">
        <f>シフト!AA24</f>
        <v>0</v>
      </c>
      <c r="AC54" s="58">
        <f>シフト!AB24</f>
        <v>0</v>
      </c>
      <c r="AD54" s="58">
        <f>シフト!AC24</f>
        <v>0</v>
      </c>
      <c r="AE54" s="58">
        <f>シフト!AD24</f>
        <v>0</v>
      </c>
      <c r="AF54" s="58">
        <f>シフト!AE24</f>
        <v>0</v>
      </c>
      <c r="AG54" s="58">
        <f>シフト!AF24</f>
        <v>0</v>
      </c>
      <c r="AH54" s="58">
        <f>シフト!AG24</f>
        <v>0</v>
      </c>
      <c r="AI54" s="58">
        <f>シフト!AH24</f>
        <v>0</v>
      </c>
      <c r="AJ54" s="58">
        <f>シフト!AI24</f>
        <v>0</v>
      </c>
      <c r="AK54" s="80">
        <f>シフト!AJ24</f>
        <v>0</v>
      </c>
      <c r="AL54" s="64"/>
      <c r="AM54" s="310">
        <f>IF(AI53="",AL54/(28/7),IF(AJ53="",AL54/(29/7),IF(AK53="",AL54/(30/7),AL54/(31/7))))</f>
        <v>0</v>
      </c>
      <c r="AN54" s="205">
        <f t="shared" si="1"/>
        <v>1</v>
      </c>
      <c r="AO54" s="183"/>
      <c r="AP54" s="183"/>
      <c r="AQ54" s="183"/>
    </row>
    <row r="55" spans="1:43" ht="18" customHeight="1">
      <c r="A55" s="40"/>
      <c r="B55" s="65" t="s">
        <v>12</v>
      </c>
      <c r="C55" s="69" t="s">
        <v>36</v>
      </c>
      <c r="D55" s="63"/>
      <c r="E55" s="399"/>
      <c r="F55" s="50" t="s">
        <v>31</v>
      </c>
      <c r="G55" s="59">
        <f aca="true" t="shared" si="32" ref="G55:AK55">VLOOKUP(G54,$AO$8:$AQ$36,2,FALSE)</f>
        <v>0</v>
      </c>
      <c r="H55" s="58">
        <f t="shared" si="32"/>
        <v>0</v>
      </c>
      <c r="I55" s="58">
        <f t="shared" si="32"/>
        <v>0</v>
      </c>
      <c r="J55" s="58">
        <f t="shared" si="32"/>
        <v>0</v>
      </c>
      <c r="K55" s="58">
        <f t="shared" si="32"/>
        <v>0</v>
      </c>
      <c r="L55" s="58">
        <f t="shared" si="32"/>
        <v>0</v>
      </c>
      <c r="M55" s="58">
        <f t="shared" si="32"/>
        <v>0</v>
      </c>
      <c r="N55" s="58">
        <f t="shared" si="32"/>
        <v>0</v>
      </c>
      <c r="O55" s="58">
        <f t="shared" si="32"/>
        <v>0</v>
      </c>
      <c r="P55" s="156">
        <f t="shared" si="32"/>
        <v>0</v>
      </c>
      <c r="Q55" s="152">
        <f t="shared" si="32"/>
        <v>0</v>
      </c>
      <c r="R55" s="58">
        <f t="shared" si="32"/>
        <v>0</v>
      </c>
      <c r="S55" s="58">
        <f t="shared" si="32"/>
        <v>0</v>
      </c>
      <c r="T55" s="58">
        <f t="shared" si="32"/>
        <v>0</v>
      </c>
      <c r="U55" s="58">
        <f t="shared" si="32"/>
        <v>0</v>
      </c>
      <c r="V55" s="58">
        <f t="shared" si="32"/>
        <v>0</v>
      </c>
      <c r="W55" s="58">
        <f t="shared" si="32"/>
        <v>0</v>
      </c>
      <c r="X55" s="58">
        <f t="shared" si="32"/>
        <v>0</v>
      </c>
      <c r="Y55" s="58">
        <f t="shared" si="32"/>
        <v>0</v>
      </c>
      <c r="Z55" s="156">
        <f t="shared" si="32"/>
        <v>0</v>
      </c>
      <c r="AA55" s="152">
        <f t="shared" si="32"/>
        <v>0</v>
      </c>
      <c r="AB55" s="58">
        <f t="shared" si="32"/>
        <v>0</v>
      </c>
      <c r="AC55" s="58">
        <f t="shared" si="32"/>
        <v>0</v>
      </c>
      <c r="AD55" s="58">
        <f t="shared" si="32"/>
        <v>0</v>
      </c>
      <c r="AE55" s="58">
        <f t="shared" si="32"/>
        <v>0</v>
      </c>
      <c r="AF55" s="58">
        <f t="shared" si="32"/>
        <v>0</v>
      </c>
      <c r="AG55" s="58">
        <f t="shared" si="32"/>
        <v>0</v>
      </c>
      <c r="AH55" s="58">
        <f t="shared" si="32"/>
        <v>0</v>
      </c>
      <c r="AI55" s="58">
        <f t="shared" si="32"/>
        <v>0</v>
      </c>
      <c r="AJ55" s="58">
        <f t="shared" si="32"/>
        <v>0</v>
      </c>
      <c r="AK55" s="80">
        <f t="shared" si="32"/>
        <v>0</v>
      </c>
      <c r="AL55" s="64">
        <f>SUM(G55:AK55)</f>
        <v>0</v>
      </c>
      <c r="AM55" s="310">
        <f>IF(AI54="",AL55/(28/7),IF(AJ54="",AL55/(29/7),IF(AK54="",AL55/(30/7),AL55/(31/7))))</f>
        <v>0</v>
      </c>
      <c r="AN55" s="205">
        <f t="shared" si="1"/>
        <v>1</v>
      </c>
      <c r="AO55" s="183"/>
      <c r="AP55" s="183"/>
      <c r="AQ55" s="183"/>
    </row>
    <row r="56" spans="1:43" ht="18" customHeight="1">
      <c r="A56" s="40"/>
      <c r="B56" s="54">
        <f>IF(シフト!B25="","",シフト!B25)</f>
      </c>
      <c r="C56" s="60">
        <f>IF(シフト!C25="","",シフト!C25)</f>
      </c>
      <c r="D56" s="61">
        <f>IF(シフト!D25="","",シフト!D25)</f>
      </c>
      <c r="E56" s="397">
        <f>IF(シフト!E25="","",シフト!E25)</f>
      </c>
      <c r="F56" s="50" t="s">
        <v>20</v>
      </c>
      <c r="G56" s="70">
        <f aca="true" t="shared" si="33" ref="G56:AK56">VLOOKUP(G57,$AO$8:$AQ$36,3,FALSE)</f>
        <v>0</v>
      </c>
      <c r="H56" s="66">
        <f t="shared" si="33"/>
        <v>0</v>
      </c>
      <c r="I56" s="66">
        <f t="shared" si="33"/>
        <v>0</v>
      </c>
      <c r="J56" s="66">
        <f t="shared" si="33"/>
        <v>0</v>
      </c>
      <c r="K56" s="66">
        <f t="shared" si="33"/>
        <v>0</v>
      </c>
      <c r="L56" s="66">
        <f t="shared" si="33"/>
        <v>0</v>
      </c>
      <c r="M56" s="66">
        <f t="shared" si="33"/>
        <v>0</v>
      </c>
      <c r="N56" s="66">
        <f t="shared" si="33"/>
        <v>0</v>
      </c>
      <c r="O56" s="66">
        <f t="shared" si="33"/>
        <v>0</v>
      </c>
      <c r="P56" s="160">
        <f t="shared" si="33"/>
        <v>0</v>
      </c>
      <c r="Q56" s="161">
        <f t="shared" si="33"/>
        <v>0</v>
      </c>
      <c r="R56" s="66">
        <f t="shared" si="33"/>
        <v>0</v>
      </c>
      <c r="S56" s="66">
        <f t="shared" si="33"/>
        <v>0</v>
      </c>
      <c r="T56" s="66">
        <f t="shared" si="33"/>
        <v>0</v>
      </c>
      <c r="U56" s="66">
        <f t="shared" si="33"/>
        <v>0</v>
      </c>
      <c r="V56" s="66">
        <f t="shared" si="33"/>
        <v>0</v>
      </c>
      <c r="W56" s="66">
        <f t="shared" si="33"/>
        <v>0</v>
      </c>
      <c r="X56" s="66">
        <f t="shared" si="33"/>
        <v>0</v>
      </c>
      <c r="Y56" s="66">
        <f t="shared" si="33"/>
        <v>0</v>
      </c>
      <c r="Z56" s="160">
        <f t="shared" si="33"/>
        <v>0</v>
      </c>
      <c r="AA56" s="161">
        <f t="shared" si="33"/>
        <v>0</v>
      </c>
      <c r="AB56" s="66">
        <f t="shared" si="33"/>
        <v>0</v>
      </c>
      <c r="AC56" s="66">
        <f t="shared" si="33"/>
        <v>0</v>
      </c>
      <c r="AD56" s="66">
        <f t="shared" si="33"/>
        <v>0</v>
      </c>
      <c r="AE56" s="66">
        <f t="shared" si="33"/>
        <v>0</v>
      </c>
      <c r="AF56" s="66">
        <f t="shared" si="33"/>
        <v>0</v>
      </c>
      <c r="AG56" s="66">
        <f t="shared" si="33"/>
        <v>0</v>
      </c>
      <c r="AH56" s="66">
        <f t="shared" si="33"/>
        <v>0</v>
      </c>
      <c r="AI56" s="66">
        <f t="shared" si="33"/>
        <v>0</v>
      </c>
      <c r="AJ56" s="66">
        <f t="shared" si="33"/>
        <v>0</v>
      </c>
      <c r="AK56" s="162">
        <f t="shared" si="33"/>
        <v>0</v>
      </c>
      <c r="AL56" s="64">
        <f>SUM(G56:AK56)</f>
        <v>0</v>
      </c>
      <c r="AM56" s="310"/>
      <c r="AN56" s="205"/>
      <c r="AO56" s="183"/>
      <c r="AP56" s="183"/>
      <c r="AQ56" s="183"/>
    </row>
    <row r="57" spans="1:43" ht="14.25" hidden="1">
      <c r="A57" s="40"/>
      <c r="B57" s="54"/>
      <c r="C57" s="90"/>
      <c r="D57" s="73"/>
      <c r="E57" s="398"/>
      <c r="F57" s="50"/>
      <c r="G57" s="59">
        <f>シフト!F25</f>
        <v>0</v>
      </c>
      <c r="H57" s="58">
        <f>シフト!G25</f>
        <v>0</v>
      </c>
      <c r="I57" s="58">
        <f>シフト!H25</f>
        <v>0</v>
      </c>
      <c r="J57" s="58">
        <f>シフト!I25</f>
        <v>0</v>
      </c>
      <c r="K57" s="58">
        <f>シフト!J25</f>
        <v>0</v>
      </c>
      <c r="L57" s="58">
        <f>シフト!K25</f>
        <v>0</v>
      </c>
      <c r="M57" s="58">
        <f>シフト!L25</f>
        <v>0</v>
      </c>
      <c r="N57" s="58">
        <f>シフト!M25</f>
        <v>0</v>
      </c>
      <c r="O57" s="58">
        <f>シフト!N25</f>
        <v>0</v>
      </c>
      <c r="P57" s="156">
        <f>シフト!O25</f>
        <v>0</v>
      </c>
      <c r="Q57" s="152">
        <f>シフト!P25</f>
        <v>0</v>
      </c>
      <c r="R57" s="58">
        <f>シフト!Q25</f>
        <v>0</v>
      </c>
      <c r="S57" s="58">
        <f>シフト!R25</f>
        <v>0</v>
      </c>
      <c r="T57" s="58">
        <f>シフト!S25</f>
        <v>0</v>
      </c>
      <c r="U57" s="58">
        <f>シフト!T25</f>
        <v>0</v>
      </c>
      <c r="V57" s="58">
        <f>シフト!U25</f>
        <v>0</v>
      </c>
      <c r="W57" s="58">
        <f>シフト!V25</f>
        <v>0</v>
      </c>
      <c r="X57" s="58">
        <f>シフト!W25</f>
        <v>0</v>
      </c>
      <c r="Y57" s="58">
        <f>シフト!X25</f>
        <v>0</v>
      </c>
      <c r="Z57" s="156">
        <f>シフト!Y25</f>
        <v>0</v>
      </c>
      <c r="AA57" s="152">
        <f>シフト!Z25</f>
        <v>0</v>
      </c>
      <c r="AB57" s="58">
        <f>シフト!AA25</f>
        <v>0</v>
      </c>
      <c r="AC57" s="58">
        <f>シフト!AB25</f>
        <v>0</v>
      </c>
      <c r="AD57" s="58">
        <f>シフト!AC25</f>
        <v>0</v>
      </c>
      <c r="AE57" s="58">
        <f>シフト!AD25</f>
        <v>0</v>
      </c>
      <c r="AF57" s="58">
        <f>シフト!AE25</f>
        <v>0</v>
      </c>
      <c r="AG57" s="58">
        <f>シフト!AF25</f>
        <v>0</v>
      </c>
      <c r="AH57" s="58">
        <f>シフト!AG25</f>
        <v>0</v>
      </c>
      <c r="AI57" s="58">
        <f>シフト!AH25</f>
        <v>0</v>
      </c>
      <c r="AJ57" s="58">
        <f>シフト!AI25</f>
        <v>0</v>
      </c>
      <c r="AK57" s="80">
        <f>シフト!AJ25</f>
        <v>0</v>
      </c>
      <c r="AL57" s="64"/>
      <c r="AM57" s="310">
        <f>IF(AI56="",AL57/(28/7),IF(AJ56="",AL57/(29/7),IF(AK56="",AL57/(30/7),AL57/(31/7))))</f>
        <v>0</v>
      </c>
      <c r="AN57" s="205">
        <f t="shared" si="1"/>
        <v>1</v>
      </c>
      <c r="AO57" s="183"/>
      <c r="AP57" s="183"/>
      <c r="AQ57" s="183"/>
    </row>
    <row r="58" spans="1:43" ht="18" customHeight="1">
      <c r="A58" s="40"/>
      <c r="B58" s="65" t="s">
        <v>12</v>
      </c>
      <c r="C58" s="69" t="s">
        <v>36</v>
      </c>
      <c r="D58" s="63"/>
      <c r="E58" s="399"/>
      <c r="F58" s="50" t="s">
        <v>31</v>
      </c>
      <c r="G58" s="59">
        <f aca="true" t="shared" si="34" ref="G58:AK58">VLOOKUP(G57,$AO$8:$AQ$36,2,FALSE)</f>
        <v>0</v>
      </c>
      <c r="H58" s="58">
        <f t="shared" si="34"/>
        <v>0</v>
      </c>
      <c r="I58" s="58">
        <f t="shared" si="34"/>
        <v>0</v>
      </c>
      <c r="J58" s="58">
        <f t="shared" si="34"/>
        <v>0</v>
      </c>
      <c r="K58" s="58">
        <f t="shared" si="34"/>
        <v>0</v>
      </c>
      <c r="L58" s="58">
        <f t="shared" si="34"/>
        <v>0</v>
      </c>
      <c r="M58" s="58">
        <f t="shared" si="34"/>
        <v>0</v>
      </c>
      <c r="N58" s="58">
        <f t="shared" si="34"/>
        <v>0</v>
      </c>
      <c r="O58" s="58">
        <f t="shared" si="34"/>
        <v>0</v>
      </c>
      <c r="P58" s="156">
        <f t="shared" si="34"/>
        <v>0</v>
      </c>
      <c r="Q58" s="152">
        <f t="shared" si="34"/>
        <v>0</v>
      </c>
      <c r="R58" s="58">
        <f t="shared" si="34"/>
        <v>0</v>
      </c>
      <c r="S58" s="58">
        <f t="shared" si="34"/>
        <v>0</v>
      </c>
      <c r="T58" s="58">
        <f t="shared" si="34"/>
        <v>0</v>
      </c>
      <c r="U58" s="58">
        <f t="shared" si="34"/>
        <v>0</v>
      </c>
      <c r="V58" s="58">
        <f t="shared" si="34"/>
        <v>0</v>
      </c>
      <c r="W58" s="58">
        <f t="shared" si="34"/>
        <v>0</v>
      </c>
      <c r="X58" s="58">
        <f t="shared" si="34"/>
        <v>0</v>
      </c>
      <c r="Y58" s="58">
        <f t="shared" si="34"/>
        <v>0</v>
      </c>
      <c r="Z58" s="156">
        <f t="shared" si="34"/>
        <v>0</v>
      </c>
      <c r="AA58" s="152">
        <f t="shared" si="34"/>
        <v>0</v>
      </c>
      <c r="AB58" s="58">
        <f t="shared" si="34"/>
        <v>0</v>
      </c>
      <c r="AC58" s="58">
        <f t="shared" si="34"/>
        <v>0</v>
      </c>
      <c r="AD58" s="58">
        <f t="shared" si="34"/>
        <v>0</v>
      </c>
      <c r="AE58" s="58">
        <f t="shared" si="34"/>
        <v>0</v>
      </c>
      <c r="AF58" s="58">
        <f t="shared" si="34"/>
        <v>0</v>
      </c>
      <c r="AG58" s="58">
        <f t="shared" si="34"/>
        <v>0</v>
      </c>
      <c r="AH58" s="58">
        <f t="shared" si="34"/>
        <v>0</v>
      </c>
      <c r="AI58" s="58">
        <f t="shared" si="34"/>
        <v>0</v>
      </c>
      <c r="AJ58" s="58">
        <f t="shared" si="34"/>
        <v>0</v>
      </c>
      <c r="AK58" s="80">
        <f t="shared" si="34"/>
        <v>0</v>
      </c>
      <c r="AL58" s="64">
        <f>SUM(G58:AK58)</f>
        <v>0</v>
      </c>
      <c r="AM58" s="310">
        <f>IF(AI57="",AL58/(28/7),IF(AJ57="",AL58/(29/7),IF(AK57="",AL58/(30/7),AL58/(31/7))))</f>
        <v>0</v>
      </c>
      <c r="AN58" s="205">
        <f t="shared" si="1"/>
        <v>1</v>
      </c>
      <c r="AO58" s="183"/>
      <c r="AP58" s="183"/>
      <c r="AQ58" s="183"/>
    </row>
    <row r="59" spans="1:43" ht="16.5" customHeight="1">
      <c r="A59" s="40"/>
      <c r="B59" s="54">
        <f>IF(シフト!B26="","",シフト!B26)</f>
      </c>
      <c r="C59" s="60">
        <f>IF(シフト!C26="","",シフト!C26)</f>
      </c>
      <c r="D59" s="61">
        <f>IF(シフト!D26="","",シフト!D26)</f>
      </c>
      <c r="E59" s="397">
        <f>IF(シフト!E26="","",シフト!E26)</f>
      </c>
      <c r="F59" s="50" t="s">
        <v>20</v>
      </c>
      <c r="G59" s="70">
        <f aca="true" t="shared" si="35" ref="G59:AK59">VLOOKUP(G60,$AO$8:$AQ$36,3,FALSE)</f>
        <v>0</v>
      </c>
      <c r="H59" s="66">
        <f t="shared" si="35"/>
        <v>0</v>
      </c>
      <c r="I59" s="66">
        <f t="shared" si="35"/>
        <v>0</v>
      </c>
      <c r="J59" s="66">
        <f t="shared" si="35"/>
        <v>0</v>
      </c>
      <c r="K59" s="66">
        <f t="shared" si="35"/>
        <v>0</v>
      </c>
      <c r="L59" s="66">
        <f t="shared" si="35"/>
        <v>0</v>
      </c>
      <c r="M59" s="66">
        <f t="shared" si="35"/>
        <v>0</v>
      </c>
      <c r="N59" s="66">
        <f t="shared" si="35"/>
        <v>0</v>
      </c>
      <c r="O59" s="66">
        <f t="shared" si="35"/>
        <v>0</v>
      </c>
      <c r="P59" s="160">
        <f t="shared" si="35"/>
        <v>0</v>
      </c>
      <c r="Q59" s="161">
        <f t="shared" si="35"/>
        <v>0</v>
      </c>
      <c r="R59" s="66">
        <f t="shared" si="35"/>
        <v>0</v>
      </c>
      <c r="S59" s="66">
        <f t="shared" si="35"/>
        <v>0</v>
      </c>
      <c r="T59" s="66">
        <f t="shared" si="35"/>
        <v>0</v>
      </c>
      <c r="U59" s="66">
        <f t="shared" si="35"/>
        <v>0</v>
      </c>
      <c r="V59" s="66">
        <f t="shared" si="35"/>
        <v>0</v>
      </c>
      <c r="W59" s="66">
        <f t="shared" si="35"/>
        <v>0</v>
      </c>
      <c r="X59" s="66">
        <f t="shared" si="35"/>
        <v>0</v>
      </c>
      <c r="Y59" s="66">
        <f t="shared" si="35"/>
        <v>0</v>
      </c>
      <c r="Z59" s="160">
        <f t="shared" si="35"/>
        <v>0</v>
      </c>
      <c r="AA59" s="161">
        <f t="shared" si="35"/>
        <v>0</v>
      </c>
      <c r="AB59" s="66">
        <f t="shared" si="35"/>
        <v>0</v>
      </c>
      <c r="AC59" s="66">
        <f t="shared" si="35"/>
        <v>0</v>
      </c>
      <c r="AD59" s="66">
        <f t="shared" si="35"/>
        <v>0</v>
      </c>
      <c r="AE59" s="66">
        <f t="shared" si="35"/>
        <v>0</v>
      </c>
      <c r="AF59" s="66">
        <f t="shared" si="35"/>
        <v>0</v>
      </c>
      <c r="AG59" s="66">
        <f t="shared" si="35"/>
        <v>0</v>
      </c>
      <c r="AH59" s="66">
        <f t="shared" si="35"/>
        <v>0</v>
      </c>
      <c r="AI59" s="66">
        <f t="shared" si="35"/>
        <v>0</v>
      </c>
      <c r="AJ59" s="66">
        <f t="shared" si="35"/>
        <v>0</v>
      </c>
      <c r="AK59" s="162">
        <f t="shared" si="35"/>
        <v>0</v>
      </c>
      <c r="AL59" s="64">
        <f>SUM(G59:AK59)</f>
        <v>0</v>
      </c>
      <c r="AM59" s="310"/>
      <c r="AN59" s="205"/>
      <c r="AO59" s="183"/>
      <c r="AP59" s="183"/>
      <c r="AQ59" s="183"/>
    </row>
    <row r="60" spans="1:43" ht="14.25" hidden="1">
      <c r="A60" s="40"/>
      <c r="B60" s="54"/>
      <c r="C60" s="90"/>
      <c r="D60" s="73"/>
      <c r="E60" s="398"/>
      <c r="F60" s="50"/>
      <c r="G60" s="59">
        <f>シフト!F26</f>
        <v>0</v>
      </c>
      <c r="H60" s="58">
        <f>シフト!G26</f>
        <v>0</v>
      </c>
      <c r="I60" s="58">
        <f>シフト!H26</f>
        <v>0</v>
      </c>
      <c r="J60" s="58">
        <f>シフト!I26</f>
        <v>0</v>
      </c>
      <c r="K60" s="58">
        <f>シフト!J26</f>
        <v>0</v>
      </c>
      <c r="L60" s="58">
        <f>シフト!K26</f>
        <v>0</v>
      </c>
      <c r="M60" s="58">
        <f>シフト!L26</f>
        <v>0</v>
      </c>
      <c r="N60" s="58">
        <f>シフト!M26</f>
        <v>0</v>
      </c>
      <c r="O60" s="58">
        <f>シフト!N26</f>
        <v>0</v>
      </c>
      <c r="P60" s="156">
        <f>シフト!O26</f>
        <v>0</v>
      </c>
      <c r="Q60" s="152">
        <f>シフト!P26</f>
        <v>0</v>
      </c>
      <c r="R60" s="58">
        <f>シフト!Q26</f>
        <v>0</v>
      </c>
      <c r="S60" s="58">
        <f>シフト!R26</f>
        <v>0</v>
      </c>
      <c r="T60" s="58">
        <f>シフト!S26</f>
        <v>0</v>
      </c>
      <c r="U60" s="58">
        <f>シフト!T26</f>
        <v>0</v>
      </c>
      <c r="V60" s="58">
        <f>シフト!U26</f>
        <v>0</v>
      </c>
      <c r="W60" s="58">
        <f>シフト!V26</f>
        <v>0</v>
      </c>
      <c r="X60" s="58">
        <f>シフト!W26</f>
        <v>0</v>
      </c>
      <c r="Y60" s="58">
        <f>シフト!X26</f>
        <v>0</v>
      </c>
      <c r="Z60" s="156">
        <f>シフト!Y26</f>
        <v>0</v>
      </c>
      <c r="AA60" s="152">
        <f>シフト!Z26</f>
        <v>0</v>
      </c>
      <c r="AB60" s="58">
        <f>シフト!AA26</f>
        <v>0</v>
      </c>
      <c r="AC60" s="58">
        <f>シフト!AB26</f>
        <v>0</v>
      </c>
      <c r="AD60" s="58">
        <f>シフト!AC26</f>
        <v>0</v>
      </c>
      <c r="AE60" s="58">
        <f>シフト!AD26</f>
        <v>0</v>
      </c>
      <c r="AF60" s="58">
        <f>シフト!AE26</f>
        <v>0</v>
      </c>
      <c r="AG60" s="58">
        <f>シフト!AF26</f>
        <v>0</v>
      </c>
      <c r="AH60" s="58">
        <f>シフト!AG26</f>
        <v>0</v>
      </c>
      <c r="AI60" s="58">
        <f>シフト!AH26</f>
        <v>0</v>
      </c>
      <c r="AJ60" s="58">
        <f>シフト!AI26</f>
        <v>0</v>
      </c>
      <c r="AK60" s="80">
        <f>シフト!AJ26</f>
        <v>0</v>
      </c>
      <c r="AL60" s="64"/>
      <c r="AM60" s="310">
        <f>IF(AI59="",AL60/(28/7),IF(AJ59="",AL60/(29/7),IF(AK59="",AL60/(30/7),AL60/(31/7))))</f>
        <v>0</v>
      </c>
      <c r="AN60" s="205">
        <f t="shared" si="1"/>
        <v>1</v>
      </c>
      <c r="AO60" s="183"/>
      <c r="AP60" s="183"/>
      <c r="AQ60" s="183"/>
    </row>
    <row r="61" spans="1:43" ht="18" customHeight="1">
      <c r="A61" s="40"/>
      <c r="B61" s="65" t="s">
        <v>12</v>
      </c>
      <c r="C61" s="69" t="s">
        <v>36</v>
      </c>
      <c r="D61" s="63"/>
      <c r="E61" s="399"/>
      <c r="F61" s="50" t="s">
        <v>31</v>
      </c>
      <c r="G61" s="59">
        <f aca="true" t="shared" si="36" ref="G61:AK61">VLOOKUP(G60,$AO$8:$AQ$36,2,FALSE)</f>
        <v>0</v>
      </c>
      <c r="H61" s="58">
        <f t="shared" si="36"/>
        <v>0</v>
      </c>
      <c r="I61" s="58">
        <f t="shared" si="36"/>
        <v>0</v>
      </c>
      <c r="J61" s="58">
        <f t="shared" si="36"/>
        <v>0</v>
      </c>
      <c r="K61" s="58">
        <f t="shared" si="36"/>
        <v>0</v>
      </c>
      <c r="L61" s="58">
        <f t="shared" si="36"/>
        <v>0</v>
      </c>
      <c r="M61" s="58">
        <f t="shared" si="36"/>
        <v>0</v>
      </c>
      <c r="N61" s="58">
        <f t="shared" si="36"/>
        <v>0</v>
      </c>
      <c r="O61" s="58">
        <f t="shared" si="36"/>
        <v>0</v>
      </c>
      <c r="P61" s="156">
        <f t="shared" si="36"/>
        <v>0</v>
      </c>
      <c r="Q61" s="152">
        <f t="shared" si="36"/>
        <v>0</v>
      </c>
      <c r="R61" s="58">
        <f t="shared" si="36"/>
        <v>0</v>
      </c>
      <c r="S61" s="58">
        <f t="shared" si="36"/>
        <v>0</v>
      </c>
      <c r="T61" s="58">
        <f t="shared" si="36"/>
        <v>0</v>
      </c>
      <c r="U61" s="58">
        <f t="shared" si="36"/>
        <v>0</v>
      </c>
      <c r="V61" s="58">
        <f t="shared" si="36"/>
        <v>0</v>
      </c>
      <c r="W61" s="58">
        <f t="shared" si="36"/>
        <v>0</v>
      </c>
      <c r="X61" s="58">
        <f t="shared" si="36"/>
        <v>0</v>
      </c>
      <c r="Y61" s="58">
        <f t="shared" si="36"/>
        <v>0</v>
      </c>
      <c r="Z61" s="156">
        <f t="shared" si="36"/>
        <v>0</v>
      </c>
      <c r="AA61" s="152">
        <f t="shared" si="36"/>
        <v>0</v>
      </c>
      <c r="AB61" s="58">
        <f t="shared" si="36"/>
        <v>0</v>
      </c>
      <c r="AC61" s="58">
        <f t="shared" si="36"/>
        <v>0</v>
      </c>
      <c r="AD61" s="58">
        <f t="shared" si="36"/>
        <v>0</v>
      </c>
      <c r="AE61" s="58">
        <f t="shared" si="36"/>
        <v>0</v>
      </c>
      <c r="AF61" s="58">
        <f t="shared" si="36"/>
        <v>0</v>
      </c>
      <c r="AG61" s="58">
        <f t="shared" si="36"/>
        <v>0</v>
      </c>
      <c r="AH61" s="58">
        <f t="shared" si="36"/>
        <v>0</v>
      </c>
      <c r="AI61" s="58">
        <f t="shared" si="36"/>
        <v>0</v>
      </c>
      <c r="AJ61" s="58">
        <f t="shared" si="36"/>
        <v>0</v>
      </c>
      <c r="AK61" s="80">
        <f t="shared" si="36"/>
        <v>0</v>
      </c>
      <c r="AL61" s="64">
        <f>SUM(G61:AK61)</f>
        <v>0</v>
      </c>
      <c r="AM61" s="310">
        <f>IF(AI60="",AL61/(28/7),IF(AJ60="",AL61/(29/7),IF(AK60="",AL61/(30/7),AL61/(31/7))))</f>
        <v>0</v>
      </c>
      <c r="AN61" s="205">
        <f t="shared" si="1"/>
        <v>1</v>
      </c>
      <c r="AO61" s="183"/>
      <c r="AP61" s="183"/>
      <c r="AQ61" s="183"/>
    </row>
    <row r="62" spans="1:43" ht="14.25">
      <c r="A62" s="40"/>
      <c r="B62" s="54">
        <f>IF(シフト!B27="","",シフト!B27)</f>
      </c>
      <c r="C62" s="60">
        <f>IF(シフト!C27="","",シフト!C27)</f>
      </c>
      <c r="D62" s="61">
        <f>IF(シフト!D27="","",シフト!D27)</f>
      </c>
      <c r="E62" s="397">
        <f>IF(シフト!E27="","",シフト!E27)</f>
      </c>
      <c r="F62" s="50" t="s">
        <v>20</v>
      </c>
      <c r="G62" s="70">
        <f aca="true" t="shared" si="37" ref="G62:AK62">VLOOKUP(G63,$AO$8:$AQ$36,3,FALSE)</f>
        <v>0</v>
      </c>
      <c r="H62" s="66">
        <f t="shared" si="37"/>
        <v>0</v>
      </c>
      <c r="I62" s="66">
        <f t="shared" si="37"/>
        <v>0</v>
      </c>
      <c r="J62" s="66">
        <f t="shared" si="37"/>
        <v>0</v>
      </c>
      <c r="K62" s="66">
        <f t="shared" si="37"/>
        <v>0</v>
      </c>
      <c r="L62" s="66">
        <f t="shared" si="37"/>
        <v>0</v>
      </c>
      <c r="M62" s="66">
        <f t="shared" si="37"/>
        <v>0</v>
      </c>
      <c r="N62" s="66">
        <f t="shared" si="37"/>
        <v>0</v>
      </c>
      <c r="O62" s="66">
        <f t="shared" si="37"/>
        <v>0</v>
      </c>
      <c r="P62" s="160">
        <f t="shared" si="37"/>
        <v>0</v>
      </c>
      <c r="Q62" s="161">
        <f t="shared" si="37"/>
        <v>0</v>
      </c>
      <c r="R62" s="66">
        <f t="shared" si="37"/>
        <v>0</v>
      </c>
      <c r="S62" s="66">
        <f t="shared" si="37"/>
        <v>0</v>
      </c>
      <c r="T62" s="66">
        <f t="shared" si="37"/>
        <v>0</v>
      </c>
      <c r="U62" s="66">
        <f t="shared" si="37"/>
        <v>0</v>
      </c>
      <c r="V62" s="66">
        <f t="shared" si="37"/>
        <v>0</v>
      </c>
      <c r="W62" s="66">
        <f t="shared" si="37"/>
        <v>0</v>
      </c>
      <c r="X62" s="66">
        <f t="shared" si="37"/>
        <v>0</v>
      </c>
      <c r="Y62" s="66">
        <f t="shared" si="37"/>
        <v>0</v>
      </c>
      <c r="Z62" s="160">
        <f t="shared" si="37"/>
        <v>0</v>
      </c>
      <c r="AA62" s="161">
        <f t="shared" si="37"/>
        <v>0</v>
      </c>
      <c r="AB62" s="66">
        <f t="shared" si="37"/>
        <v>0</v>
      </c>
      <c r="AC62" s="66">
        <f t="shared" si="37"/>
        <v>0</v>
      </c>
      <c r="AD62" s="66">
        <f t="shared" si="37"/>
        <v>0</v>
      </c>
      <c r="AE62" s="66">
        <f t="shared" si="37"/>
        <v>0</v>
      </c>
      <c r="AF62" s="66">
        <f t="shared" si="37"/>
        <v>0</v>
      </c>
      <c r="AG62" s="66">
        <f t="shared" si="37"/>
        <v>0</v>
      </c>
      <c r="AH62" s="66">
        <f t="shared" si="37"/>
        <v>0</v>
      </c>
      <c r="AI62" s="66">
        <f t="shared" si="37"/>
        <v>0</v>
      </c>
      <c r="AJ62" s="66">
        <f t="shared" si="37"/>
        <v>0</v>
      </c>
      <c r="AK62" s="162">
        <f t="shared" si="37"/>
        <v>0</v>
      </c>
      <c r="AL62" s="64">
        <f>SUM(G62:AK62)</f>
        <v>0</v>
      </c>
      <c r="AM62" s="310"/>
      <c r="AN62" s="205"/>
      <c r="AO62" s="183"/>
      <c r="AP62" s="183"/>
      <c r="AQ62" s="183"/>
    </row>
    <row r="63" spans="1:43" ht="14.25" hidden="1">
      <c r="A63" s="40"/>
      <c r="B63" s="54"/>
      <c r="C63" s="90"/>
      <c r="D63" s="73"/>
      <c r="E63" s="398"/>
      <c r="F63" s="50"/>
      <c r="G63" s="59">
        <f>シフト!F27</f>
        <v>0</v>
      </c>
      <c r="H63" s="58">
        <f>シフト!G27</f>
        <v>0</v>
      </c>
      <c r="I63" s="58">
        <f>シフト!H27</f>
        <v>0</v>
      </c>
      <c r="J63" s="58">
        <f>シフト!I27</f>
        <v>0</v>
      </c>
      <c r="K63" s="58">
        <f>シフト!J27</f>
        <v>0</v>
      </c>
      <c r="L63" s="58">
        <f>シフト!K27</f>
        <v>0</v>
      </c>
      <c r="M63" s="58">
        <f>シフト!L27</f>
        <v>0</v>
      </c>
      <c r="N63" s="58">
        <f>シフト!M27</f>
        <v>0</v>
      </c>
      <c r="O63" s="58">
        <f>シフト!N27</f>
        <v>0</v>
      </c>
      <c r="P63" s="156">
        <f>シフト!O27</f>
        <v>0</v>
      </c>
      <c r="Q63" s="152">
        <f>シフト!P27</f>
        <v>0</v>
      </c>
      <c r="R63" s="58">
        <f>シフト!Q27</f>
        <v>0</v>
      </c>
      <c r="S63" s="58">
        <f>シフト!R27</f>
        <v>0</v>
      </c>
      <c r="T63" s="58">
        <f>シフト!S27</f>
        <v>0</v>
      </c>
      <c r="U63" s="58">
        <f>シフト!T27</f>
        <v>0</v>
      </c>
      <c r="V63" s="58">
        <f>シフト!U27</f>
        <v>0</v>
      </c>
      <c r="W63" s="58">
        <f>シフト!V27</f>
        <v>0</v>
      </c>
      <c r="X63" s="58">
        <f>シフト!W27</f>
        <v>0</v>
      </c>
      <c r="Y63" s="58">
        <f>シフト!X27</f>
        <v>0</v>
      </c>
      <c r="Z63" s="156">
        <f>シフト!Y27</f>
        <v>0</v>
      </c>
      <c r="AA63" s="152">
        <f>シフト!Z27</f>
        <v>0</v>
      </c>
      <c r="AB63" s="58">
        <f>シフト!AA27</f>
        <v>0</v>
      </c>
      <c r="AC63" s="58">
        <f>シフト!AB27</f>
        <v>0</v>
      </c>
      <c r="AD63" s="58">
        <f>シフト!AC27</f>
        <v>0</v>
      </c>
      <c r="AE63" s="58">
        <f>シフト!AD27</f>
        <v>0</v>
      </c>
      <c r="AF63" s="58">
        <f>シフト!AE27</f>
        <v>0</v>
      </c>
      <c r="AG63" s="58">
        <f>シフト!AF27</f>
        <v>0</v>
      </c>
      <c r="AH63" s="58">
        <f>シフト!AG27</f>
        <v>0</v>
      </c>
      <c r="AI63" s="58">
        <f>シフト!AH27</f>
        <v>0</v>
      </c>
      <c r="AJ63" s="58">
        <f>シフト!AI27</f>
        <v>0</v>
      </c>
      <c r="AK63" s="80">
        <f>シフト!AJ27</f>
        <v>0</v>
      </c>
      <c r="AL63" s="64"/>
      <c r="AM63" s="310">
        <f>IF(AI62="",AL63/(28/7),IF(AJ62="",AL63/(29/7),IF(AK62="",AL63/(30/7),AL63/(31/7))))</f>
        <v>0</v>
      </c>
      <c r="AN63" s="205">
        <f t="shared" si="1"/>
        <v>1</v>
      </c>
      <c r="AO63" s="183"/>
      <c r="AP63" s="183"/>
      <c r="AQ63" s="183"/>
    </row>
    <row r="64" spans="1:43" ht="18" customHeight="1">
      <c r="A64" s="40"/>
      <c r="B64" s="65" t="s">
        <v>12</v>
      </c>
      <c r="C64" s="69" t="s">
        <v>36</v>
      </c>
      <c r="D64" s="63"/>
      <c r="E64" s="399"/>
      <c r="F64" s="50" t="s">
        <v>31</v>
      </c>
      <c r="G64" s="59">
        <f aca="true" t="shared" si="38" ref="G64:AK64">VLOOKUP(G63,$AO$8:$AQ$36,2,FALSE)</f>
        <v>0</v>
      </c>
      <c r="H64" s="58">
        <f t="shared" si="38"/>
        <v>0</v>
      </c>
      <c r="I64" s="58">
        <f t="shared" si="38"/>
        <v>0</v>
      </c>
      <c r="J64" s="58">
        <f t="shared" si="38"/>
        <v>0</v>
      </c>
      <c r="K64" s="58">
        <f t="shared" si="38"/>
        <v>0</v>
      </c>
      <c r="L64" s="58">
        <f t="shared" si="38"/>
        <v>0</v>
      </c>
      <c r="M64" s="58">
        <f t="shared" si="38"/>
        <v>0</v>
      </c>
      <c r="N64" s="58">
        <f t="shared" si="38"/>
        <v>0</v>
      </c>
      <c r="O64" s="58">
        <f t="shared" si="38"/>
        <v>0</v>
      </c>
      <c r="P64" s="156">
        <f t="shared" si="38"/>
        <v>0</v>
      </c>
      <c r="Q64" s="152">
        <f t="shared" si="38"/>
        <v>0</v>
      </c>
      <c r="R64" s="58">
        <f t="shared" si="38"/>
        <v>0</v>
      </c>
      <c r="S64" s="58">
        <f t="shared" si="38"/>
        <v>0</v>
      </c>
      <c r="T64" s="58">
        <f t="shared" si="38"/>
        <v>0</v>
      </c>
      <c r="U64" s="58">
        <f t="shared" si="38"/>
        <v>0</v>
      </c>
      <c r="V64" s="58">
        <f t="shared" si="38"/>
        <v>0</v>
      </c>
      <c r="W64" s="58">
        <f t="shared" si="38"/>
        <v>0</v>
      </c>
      <c r="X64" s="58">
        <f t="shared" si="38"/>
        <v>0</v>
      </c>
      <c r="Y64" s="58">
        <f t="shared" si="38"/>
        <v>0</v>
      </c>
      <c r="Z64" s="156">
        <f t="shared" si="38"/>
        <v>0</v>
      </c>
      <c r="AA64" s="152">
        <f t="shared" si="38"/>
        <v>0</v>
      </c>
      <c r="AB64" s="58">
        <f t="shared" si="38"/>
        <v>0</v>
      </c>
      <c r="AC64" s="58">
        <f t="shared" si="38"/>
        <v>0</v>
      </c>
      <c r="AD64" s="58">
        <f t="shared" si="38"/>
        <v>0</v>
      </c>
      <c r="AE64" s="58">
        <f t="shared" si="38"/>
        <v>0</v>
      </c>
      <c r="AF64" s="58">
        <f t="shared" si="38"/>
        <v>0</v>
      </c>
      <c r="AG64" s="58">
        <f t="shared" si="38"/>
        <v>0</v>
      </c>
      <c r="AH64" s="58">
        <f t="shared" si="38"/>
        <v>0</v>
      </c>
      <c r="AI64" s="58">
        <f t="shared" si="38"/>
        <v>0</v>
      </c>
      <c r="AJ64" s="58">
        <f t="shared" si="38"/>
        <v>0</v>
      </c>
      <c r="AK64" s="80">
        <f t="shared" si="38"/>
        <v>0</v>
      </c>
      <c r="AL64" s="64">
        <f>SUM(G64:AK64)</f>
        <v>0</v>
      </c>
      <c r="AM64" s="310">
        <f>IF(AI63="",AL64/(28/7),IF(AJ63="",AL64/(29/7),IF(AK63="",AL64/(30/7),AL64/(31/7))))</f>
        <v>0</v>
      </c>
      <c r="AN64" s="205">
        <f t="shared" si="1"/>
        <v>1</v>
      </c>
      <c r="AO64" s="183"/>
      <c r="AP64" s="183"/>
      <c r="AQ64" s="183"/>
    </row>
    <row r="65" spans="1:43" ht="13.5" customHeight="1">
      <c r="A65" s="40"/>
      <c r="B65" s="54">
        <f>IF(シフト!B28="","",シフト!B28)</f>
      </c>
      <c r="C65" s="60">
        <f>IF(シフト!C28="","",シフト!C28)</f>
      </c>
      <c r="D65" s="61">
        <f>IF(シフト!D28="","",シフト!D28)</f>
      </c>
      <c r="E65" s="397">
        <f>IF(シフト!E28="","",シフト!E28)</f>
      </c>
      <c r="F65" s="50" t="s">
        <v>20</v>
      </c>
      <c r="G65" s="70">
        <f aca="true" t="shared" si="39" ref="G65:AK65">VLOOKUP(G66,$AO$8:$AQ$36,3,FALSE)</f>
        <v>0</v>
      </c>
      <c r="H65" s="66">
        <f t="shared" si="39"/>
        <v>0</v>
      </c>
      <c r="I65" s="66">
        <f t="shared" si="39"/>
        <v>0</v>
      </c>
      <c r="J65" s="66">
        <f t="shared" si="39"/>
        <v>0</v>
      </c>
      <c r="K65" s="66">
        <f t="shared" si="39"/>
        <v>0</v>
      </c>
      <c r="L65" s="66">
        <f t="shared" si="39"/>
        <v>0</v>
      </c>
      <c r="M65" s="66">
        <f t="shared" si="39"/>
        <v>0</v>
      </c>
      <c r="N65" s="66">
        <f t="shared" si="39"/>
        <v>0</v>
      </c>
      <c r="O65" s="66">
        <f t="shared" si="39"/>
        <v>0</v>
      </c>
      <c r="P65" s="160">
        <f t="shared" si="39"/>
        <v>0</v>
      </c>
      <c r="Q65" s="161">
        <f t="shared" si="39"/>
        <v>0</v>
      </c>
      <c r="R65" s="66">
        <f t="shared" si="39"/>
        <v>0</v>
      </c>
      <c r="S65" s="66">
        <f t="shared" si="39"/>
        <v>0</v>
      </c>
      <c r="T65" s="66">
        <f t="shared" si="39"/>
        <v>0</v>
      </c>
      <c r="U65" s="66">
        <f t="shared" si="39"/>
        <v>0</v>
      </c>
      <c r="V65" s="66">
        <f t="shared" si="39"/>
        <v>0</v>
      </c>
      <c r="W65" s="66">
        <f t="shared" si="39"/>
        <v>0</v>
      </c>
      <c r="X65" s="66">
        <f t="shared" si="39"/>
        <v>0</v>
      </c>
      <c r="Y65" s="66">
        <f t="shared" si="39"/>
        <v>0</v>
      </c>
      <c r="Z65" s="160">
        <f t="shared" si="39"/>
        <v>0</v>
      </c>
      <c r="AA65" s="161">
        <f t="shared" si="39"/>
        <v>0</v>
      </c>
      <c r="AB65" s="66">
        <f t="shared" si="39"/>
        <v>0</v>
      </c>
      <c r="AC65" s="66">
        <f t="shared" si="39"/>
        <v>0</v>
      </c>
      <c r="AD65" s="66">
        <f t="shared" si="39"/>
        <v>0</v>
      </c>
      <c r="AE65" s="66">
        <f t="shared" si="39"/>
        <v>0</v>
      </c>
      <c r="AF65" s="66">
        <f t="shared" si="39"/>
        <v>0</v>
      </c>
      <c r="AG65" s="66">
        <f t="shared" si="39"/>
        <v>0</v>
      </c>
      <c r="AH65" s="66">
        <f t="shared" si="39"/>
        <v>0</v>
      </c>
      <c r="AI65" s="66">
        <f t="shared" si="39"/>
        <v>0</v>
      </c>
      <c r="AJ65" s="66">
        <f t="shared" si="39"/>
        <v>0</v>
      </c>
      <c r="AK65" s="162">
        <f t="shared" si="39"/>
        <v>0</v>
      </c>
      <c r="AL65" s="67">
        <f>SUM(G65:AK65)</f>
        <v>0</v>
      </c>
      <c r="AM65" s="310"/>
      <c r="AN65" s="205"/>
      <c r="AO65" s="183"/>
      <c r="AP65" s="183"/>
      <c r="AQ65" s="183"/>
    </row>
    <row r="66" spans="1:43" ht="14.25" hidden="1">
      <c r="A66" s="40"/>
      <c r="B66" s="54"/>
      <c r="C66" s="90"/>
      <c r="D66" s="73"/>
      <c r="E66" s="398"/>
      <c r="F66" s="50"/>
      <c r="G66" s="59">
        <f>シフト!F28</f>
        <v>0</v>
      </c>
      <c r="H66" s="58">
        <f>シフト!G28</f>
        <v>0</v>
      </c>
      <c r="I66" s="58">
        <f>シフト!H28</f>
        <v>0</v>
      </c>
      <c r="J66" s="58">
        <f>シフト!I28</f>
        <v>0</v>
      </c>
      <c r="K66" s="58">
        <f>シフト!J28</f>
        <v>0</v>
      </c>
      <c r="L66" s="58">
        <f>シフト!K28</f>
        <v>0</v>
      </c>
      <c r="M66" s="58">
        <f>シフト!L28</f>
        <v>0</v>
      </c>
      <c r="N66" s="58">
        <f>シフト!M28</f>
        <v>0</v>
      </c>
      <c r="O66" s="58">
        <f>シフト!N28</f>
        <v>0</v>
      </c>
      <c r="P66" s="156">
        <f>シフト!O28</f>
        <v>0</v>
      </c>
      <c r="Q66" s="152">
        <f>シフト!P28</f>
        <v>0</v>
      </c>
      <c r="R66" s="58">
        <f>シフト!Q28</f>
        <v>0</v>
      </c>
      <c r="S66" s="58">
        <f>シフト!R28</f>
        <v>0</v>
      </c>
      <c r="T66" s="58">
        <f>シフト!S28</f>
        <v>0</v>
      </c>
      <c r="U66" s="58">
        <f>シフト!T28</f>
        <v>0</v>
      </c>
      <c r="V66" s="58">
        <f>シフト!U28</f>
        <v>0</v>
      </c>
      <c r="W66" s="58">
        <f>シフト!V28</f>
        <v>0</v>
      </c>
      <c r="X66" s="58">
        <f>シフト!W28</f>
        <v>0</v>
      </c>
      <c r="Y66" s="58">
        <f>シフト!X28</f>
        <v>0</v>
      </c>
      <c r="Z66" s="156">
        <f>シフト!Y28</f>
        <v>0</v>
      </c>
      <c r="AA66" s="152">
        <f>シフト!Z28</f>
        <v>0</v>
      </c>
      <c r="AB66" s="58">
        <f>シフト!AA28</f>
        <v>0</v>
      </c>
      <c r="AC66" s="58">
        <f>シフト!AB28</f>
        <v>0</v>
      </c>
      <c r="AD66" s="58">
        <f>シフト!AC28</f>
        <v>0</v>
      </c>
      <c r="AE66" s="58">
        <f>シフト!AD28</f>
        <v>0</v>
      </c>
      <c r="AF66" s="58">
        <f>シフト!AE28</f>
        <v>0</v>
      </c>
      <c r="AG66" s="58">
        <f>シフト!AF28</f>
        <v>0</v>
      </c>
      <c r="AH66" s="58">
        <f>シフト!AG28</f>
        <v>0</v>
      </c>
      <c r="AI66" s="58">
        <f>シフト!AH28</f>
        <v>0</v>
      </c>
      <c r="AJ66" s="58">
        <f>シフト!AI28</f>
        <v>0</v>
      </c>
      <c r="AK66" s="80">
        <f>シフト!AJ28</f>
        <v>0</v>
      </c>
      <c r="AL66" s="67"/>
      <c r="AM66" s="310">
        <f>IF(AI65="",AL66/(28/7),IF(AJ65="",AL66/(29/7),IF(AK65="",AL66/(30/7),AL66/(31/7))))</f>
        <v>0</v>
      </c>
      <c r="AN66" s="205">
        <f t="shared" si="1"/>
        <v>1</v>
      </c>
      <c r="AO66" s="183"/>
      <c r="AP66" s="183"/>
      <c r="AQ66" s="183"/>
    </row>
    <row r="67" spans="1:44" ht="18" customHeight="1" thickBot="1">
      <c r="A67" s="40"/>
      <c r="B67" s="65" t="s">
        <v>12</v>
      </c>
      <c r="C67" s="72" t="s">
        <v>36</v>
      </c>
      <c r="D67" s="73"/>
      <c r="E67" s="399"/>
      <c r="F67" s="50" t="s">
        <v>31</v>
      </c>
      <c r="G67" s="59">
        <f aca="true" t="shared" si="40" ref="G67:AK67">VLOOKUP(G66,$AO$8:$AQ$36,2,FALSE)</f>
        <v>0</v>
      </c>
      <c r="H67" s="58">
        <f t="shared" si="40"/>
        <v>0</v>
      </c>
      <c r="I67" s="58">
        <f t="shared" si="40"/>
        <v>0</v>
      </c>
      <c r="J67" s="58">
        <f t="shared" si="40"/>
        <v>0</v>
      </c>
      <c r="K67" s="58">
        <f t="shared" si="40"/>
        <v>0</v>
      </c>
      <c r="L67" s="58">
        <f t="shared" si="40"/>
        <v>0</v>
      </c>
      <c r="M67" s="58">
        <f t="shared" si="40"/>
        <v>0</v>
      </c>
      <c r="N67" s="58">
        <f t="shared" si="40"/>
        <v>0</v>
      </c>
      <c r="O67" s="58">
        <f t="shared" si="40"/>
        <v>0</v>
      </c>
      <c r="P67" s="156">
        <f t="shared" si="40"/>
        <v>0</v>
      </c>
      <c r="Q67" s="152">
        <f t="shared" si="40"/>
        <v>0</v>
      </c>
      <c r="R67" s="58">
        <f t="shared" si="40"/>
        <v>0</v>
      </c>
      <c r="S67" s="58">
        <f t="shared" si="40"/>
        <v>0</v>
      </c>
      <c r="T67" s="58">
        <f t="shared" si="40"/>
        <v>0</v>
      </c>
      <c r="U67" s="58">
        <f t="shared" si="40"/>
        <v>0</v>
      </c>
      <c r="V67" s="58">
        <f t="shared" si="40"/>
        <v>0</v>
      </c>
      <c r="W67" s="58">
        <f t="shared" si="40"/>
        <v>0</v>
      </c>
      <c r="X67" s="58">
        <f t="shared" si="40"/>
        <v>0</v>
      </c>
      <c r="Y67" s="58">
        <f t="shared" si="40"/>
        <v>0</v>
      </c>
      <c r="Z67" s="156">
        <f t="shared" si="40"/>
        <v>0</v>
      </c>
      <c r="AA67" s="152">
        <f t="shared" si="40"/>
        <v>0</v>
      </c>
      <c r="AB67" s="58">
        <f t="shared" si="40"/>
        <v>0</v>
      </c>
      <c r="AC67" s="58">
        <f t="shared" si="40"/>
        <v>0</v>
      </c>
      <c r="AD67" s="58">
        <f t="shared" si="40"/>
        <v>0</v>
      </c>
      <c r="AE67" s="58">
        <f t="shared" si="40"/>
        <v>0</v>
      </c>
      <c r="AF67" s="58">
        <f t="shared" si="40"/>
        <v>0</v>
      </c>
      <c r="AG67" s="58">
        <f t="shared" si="40"/>
        <v>0</v>
      </c>
      <c r="AH67" s="58">
        <f t="shared" si="40"/>
        <v>0</v>
      </c>
      <c r="AI67" s="58">
        <f t="shared" si="40"/>
        <v>0</v>
      </c>
      <c r="AJ67" s="58">
        <f t="shared" si="40"/>
        <v>0</v>
      </c>
      <c r="AK67" s="80">
        <f t="shared" si="40"/>
        <v>0</v>
      </c>
      <c r="AL67" s="169">
        <f>SUM(G67:AK67)</f>
        <v>0</v>
      </c>
      <c r="AM67" s="310">
        <f>IF(AI66="",AL67/(28/7),IF(AJ66="",AL67/(29/7),IF(AK66="",AL67/(30/7),AL67/(31/7))))</f>
        <v>0</v>
      </c>
      <c r="AN67" s="205">
        <f t="shared" si="1"/>
        <v>1</v>
      </c>
      <c r="AO67" s="183"/>
      <c r="AP67" s="183"/>
      <c r="AQ67" s="183"/>
      <c r="AR67" s="53"/>
    </row>
    <row r="68" spans="1:43" ht="14.25">
      <c r="A68" s="40"/>
      <c r="B68" s="54">
        <f>IF(シフト!B29="","",シフト!B29)</f>
      </c>
      <c r="C68" s="60">
        <f>IF(シフト!C29="","",シフト!C29)</f>
      </c>
      <c r="D68" s="61">
        <f>IF(シフト!D29="","",シフト!D29)</f>
      </c>
      <c r="E68" s="397">
        <f>IF(シフト!E29="","",シフト!E29)</f>
      </c>
      <c r="F68" s="50" t="s">
        <v>20</v>
      </c>
      <c r="G68" s="70">
        <f aca="true" t="shared" si="41" ref="G68:AK68">VLOOKUP(G69,$AO$8:$AQ$36,3,FALSE)</f>
        <v>0</v>
      </c>
      <c r="H68" s="66">
        <f t="shared" si="41"/>
        <v>0</v>
      </c>
      <c r="I68" s="66">
        <f t="shared" si="41"/>
        <v>0</v>
      </c>
      <c r="J68" s="66">
        <f t="shared" si="41"/>
        <v>0</v>
      </c>
      <c r="K68" s="66">
        <f t="shared" si="41"/>
        <v>0</v>
      </c>
      <c r="L68" s="66">
        <f t="shared" si="41"/>
        <v>0</v>
      </c>
      <c r="M68" s="66">
        <f t="shared" si="41"/>
        <v>0</v>
      </c>
      <c r="N68" s="66">
        <f t="shared" si="41"/>
        <v>0</v>
      </c>
      <c r="O68" s="66">
        <f t="shared" si="41"/>
        <v>0</v>
      </c>
      <c r="P68" s="160">
        <f t="shared" si="41"/>
        <v>0</v>
      </c>
      <c r="Q68" s="161">
        <f t="shared" si="41"/>
        <v>0</v>
      </c>
      <c r="R68" s="66">
        <f t="shared" si="41"/>
        <v>0</v>
      </c>
      <c r="S68" s="66">
        <f t="shared" si="41"/>
        <v>0</v>
      </c>
      <c r="T68" s="66">
        <f t="shared" si="41"/>
        <v>0</v>
      </c>
      <c r="U68" s="66">
        <f t="shared" si="41"/>
        <v>0</v>
      </c>
      <c r="V68" s="66">
        <f t="shared" si="41"/>
        <v>0</v>
      </c>
      <c r="W68" s="66">
        <f t="shared" si="41"/>
        <v>0</v>
      </c>
      <c r="X68" s="66">
        <f t="shared" si="41"/>
        <v>0</v>
      </c>
      <c r="Y68" s="66">
        <f t="shared" si="41"/>
        <v>0</v>
      </c>
      <c r="Z68" s="160">
        <f t="shared" si="41"/>
        <v>0</v>
      </c>
      <c r="AA68" s="161">
        <f t="shared" si="41"/>
        <v>0</v>
      </c>
      <c r="AB68" s="66">
        <f t="shared" si="41"/>
        <v>0</v>
      </c>
      <c r="AC68" s="66">
        <f t="shared" si="41"/>
        <v>0</v>
      </c>
      <c r="AD68" s="66">
        <f t="shared" si="41"/>
        <v>0</v>
      </c>
      <c r="AE68" s="66">
        <f t="shared" si="41"/>
        <v>0</v>
      </c>
      <c r="AF68" s="66">
        <f t="shared" si="41"/>
        <v>0</v>
      </c>
      <c r="AG68" s="66">
        <f t="shared" si="41"/>
        <v>0</v>
      </c>
      <c r="AH68" s="66">
        <f t="shared" si="41"/>
        <v>0</v>
      </c>
      <c r="AI68" s="66">
        <f t="shared" si="41"/>
        <v>0</v>
      </c>
      <c r="AJ68" s="66">
        <f t="shared" si="41"/>
        <v>0</v>
      </c>
      <c r="AK68" s="162">
        <f t="shared" si="41"/>
        <v>0</v>
      </c>
      <c r="AL68" s="67">
        <f>SUM(G68:AK68)</f>
        <v>0</v>
      </c>
      <c r="AM68" s="310"/>
      <c r="AN68" s="205"/>
      <c r="AO68" s="183"/>
      <c r="AP68" s="183"/>
      <c r="AQ68" s="183"/>
    </row>
    <row r="69" spans="1:43" ht="14.25" hidden="1">
      <c r="A69" s="40"/>
      <c r="B69" s="54"/>
      <c r="C69" s="90"/>
      <c r="D69" s="73"/>
      <c r="E69" s="398"/>
      <c r="F69" s="50"/>
      <c r="G69" s="59">
        <f>シフト!F29</f>
        <v>0</v>
      </c>
      <c r="H69" s="58">
        <f>シフト!G29</f>
        <v>0</v>
      </c>
      <c r="I69" s="58">
        <f>シフト!H29</f>
        <v>0</v>
      </c>
      <c r="J69" s="58">
        <f>シフト!I29</f>
        <v>0</v>
      </c>
      <c r="K69" s="58">
        <f>シフト!J29</f>
        <v>0</v>
      </c>
      <c r="L69" s="58">
        <f>シフト!K29</f>
        <v>0</v>
      </c>
      <c r="M69" s="58">
        <f>シフト!L29</f>
        <v>0</v>
      </c>
      <c r="N69" s="58">
        <f>シフト!M29</f>
        <v>0</v>
      </c>
      <c r="O69" s="58">
        <f>シフト!N29</f>
        <v>0</v>
      </c>
      <c r="P69" s="156">
        <f>シフト!O29</f>
        <v>0</v>
      </c>
      <c r="Q69" s="152">
        <f>シフト!P29</f>
        <v>0</v>
      </c>
      <c r="R69" s="58">
        <f>シフト!Q29</f>
        <v>0</v>
      </c>
      <c r="S69" s="58">
        <f>シフト!R29</f>
        <v>0</v>
      </c>
      <c r="T69" s="58">
        <f>シフト!S29</f>
        <v>0</v>
      </c>
      <c r="U69" s="58">
        <f>シフト!T29</f>
        <v>0</v>
      </c>
      <c r="V69" s="58">
        <f>シフト!U29</f>
        <v>0</v>
      </c>
      <c r="W69" s="58">
        <f>シフト!V29</f>
        <v>0</v>
      </c>
      <c r="X69" s="58">
        <f>シフト!W29</f>
        <v>0</v>
      </c>
      <c r="Y69" s="58">
        <f>シフト!X29</f>
        <v>0</v>
      </c>
      <c r="Z69" s="156">
        <f>シフト!Y29</f>
        <v>0</v>
      </c>
      <c r="AA69" s="152">
        <f>シフト!Z29</f>
        <v>0</v>
      </c>
      <c r="AB69" s="58">
        <f>シフト!AA29</f>
        <v>0</v>
      </c>
      <c r="AC69" s="58">
        <f>シフト!AB29</f>
        <v>0</v>
      </c>
      <c r="AD69" s="58">
        <f>シフト!AC29</f>
        <v>0</v>
      </c>
      <c r="AE69" s="58">
        <f>シフト!AD29</f>
        <v>0</v>
      </c>
      <c r="AF69" s="58">
        <f>シフト!AE29</f>
        <v>0</v>
      </c>
      <c r="AG69" s="58">
        <f>シフト!AF29</f>
        <v>0</v>
      </c>
      <c r="AH69" s="58">
        <f>シフト!AG29</f>
        <v>0</v>
      </c>
      <c r="AI69" s="58">
        <f>シフト!AH29</f>
        <v>0</v>
      </c>
      <c r="AJ69" s="58">
        <f>シフト!AI29</f>
        <v>0</v>
      </c>
      <c r="AK69" s="80">
        <f>シフト!AJ29</f>
        <v>0</v>
      </c>
      <c r="AL69" s="67"/>
      <c r="AM69" s="310">
        <f>IF(AI68="",AL69/(28/7),IF(AJ68="",AL69/(29/7),IF(AK68="",AL69/(30/7),AL69/(31/7))))</f>
        <v>0</v>
      </c>
      <c r="AN69" s="205">
        <f t="shared" si="1"/>
        <v>1</v>
      </c>
      <c r="AO69" s="183"/>
      <c r="AP69" s="183"/>
      <c r="AQ69" s="183"/>
    </row>
    <row r="70" spans="1:43" ht="18" customHeight="1">
      <c r="A70" s="40"/>
      <c r="B70" s="65"/>
      <c r="C70" s="66" t="s">
        <v>36</v>
      </c>
      <c r="D70" s="63"/>
      <c r="E70" s="399"/>
      <c r="F70" s="50" t="s">
        <v>31</v>
      </c>
      <c r="G70" s="59">
        <f aca="true" t="shared" si="42" ref="G70:AK70">VLOOKUP(G69,$AO$8:$AQ$36,2,FALSE)</f>
        <v>0</v>
      </c>
      <c r="H70" s="58">
        <f t="shared" si="42"/>
        <v>0</v>
      </c>
      <c r="I70" s="58">
        <f t="shared" si="42"/>
        <v>0</v>
      </c>
      <c r="J70" s="58">
        <f t="shared" si="42"/>
        <v>0</v>
      </c>
      <c r="K70" s="58">
        <f t="shared" si="42"/>
        <v>0</v>
      </c>
      <c r="L70" s="58">
        <f t="shared" si="42"/>
        <v>0</v>
      </c>
      <c r="M70" s="58">
        <f t="shared" si="42"/>
        <v>0</v>
      </c>
      <c r="N70" s="58">
        <f t="shared" si="42"/>
        <v>0</v>
      </c>
      <c r="O70" s="58">
        <f t="shared" si="42"/>
        <v>0</v>
      </c>
      <c r="P70" s="156">
        <f t="shared" si="42"/>
        <v>0</v>
      </c>
      <c r="Q70" s="152">
        <f t="shared" si="42"/>
        <v>0</v>
      </c>
      <c r="R70" s="58">
        <f t="shared" si="42"/>
        <v>0</v>
      </c>
      <c r="S70" s="58">
        <f t="shared" si="42"/>
        <v>0</v>
      </c>
      <c r="T70" s="58">
        <f t="shared" si="42"/>
        <v>0</v>
      </c>
      <c r="U70" s="58">
        <f t="shared" si="42"/>
        <v>0</v>
      </c>
      <c r="V70" s="58">
        <f t="shared" si="42"/>
        <v>0</v>
      </c>
      <c r="W70" s="58">
        <f t="shared" si="42"/>
        <v>0</v>
      </c>
      <c r="X70" s="58">
        <f t="shared" si="42"/>
        <v>0</v>
      </c>
      <c r="Y70" s="58">
        <f t="shared" si="42"/>
        <v>0</v>
      </c>
      <c r="Z70" s="156">
        <f t="shared" si="42"/>
        <v>0</v>
      </c>
      <c r="AA70" s="152">
        <f t="shared" si="42"/>
        <v>0</v>
      </c>
      <c r="AB70" s="58">
        <f t="shared" si="42"/>
        <v>0</v>
      </c>
      <c r="AC70" s="58">
        <f t="shared" si="42"/>
        <v>0</v>
      </c>
      <c r="AD70" s="58">
        <f t="shared" si="42"/>
        <v>0</v>
      </c>
      <c r="AE70" s="58">
        <f t="shared" si="42"/>
        <v>0</v>
      </c>
      <c r="AF70" s="58">
        <f t="shared" si="42"/>
        <v>0</v>
      </c>
      <c r="AG70" s="58">
        <f t="shared" si="42"/>
        <v>0</v>
      </c>
      <c r="AH70" s="58">
        <f t="shared" si="42"/>
        <v>0</v>
      </c>
      <c r="AI70" s="58">
        <f t="shared" si="42"/>
        <v>0</v>
      </c>
      <c r="AJ70" s="58">
        <f t="shared" si="42"/>
        <v>0</v>
      </c>
      <c r="AK70" s="80">
        <f t="shared" si="42"/>
        <v>0</v>
      </c>
      <c r="AL70" s="64">
        <f>SUM(G70:AK70)</f>
        <v>0</v>
      </c>
      <c r="AM70" s="310">
        <f aca="true" t="shared" si="43" ref="AM70:AM97">IF(AI69="",AL70/(28/7),IF(AJ69="",AL70/(29/7),IF(AK69="",AL70/(30/7),AL70/(31/7))))</f>
        <v>0</v>
      </c>
      <c r="AN70" s="205">
        <f aca="true" t="shared" si="44" ref="AN70:AN97">IF(AM70&gt;=$AE$105,1,"")</f>
        <v>1</v>
      </c>
      <c r="AO70" s="183"/>
      <c r="AP70" s="183"/>
      <c r="AQ70" s="183"/>
    </row>
    <row r="71" spans="1:43" ht="14.25">
      <c r="A71" s="40"/>
      <c r="B71" s="54">
        <f>IF(シフト!B30="","",シフト!B30)</f>
      </c>
      <c r="C71" s="60">
        <f>IF(シフト!C30="","",シフト!C30)</f>
      </c>
      <c r="D71" s="61">
        <f>IF(シフト!D30="","",シフト!D30)</f>
      </c>
      <c r="E71" s="397">
        <f>IF(シフト!E30="","",シフト!E30)</f>
      </c>
      <c r="F71" s="50" t="s">
        <v>20</v>
      </c>
      <c r="G71" s="70">
        <f aca="true" t="shared" si="45" ref="G71:AK71">VLOOKUP(G72,$AO$8:$AQ$36,3,FALSE)</f>
        <v>0</v>
      </c>
      <c r="H71" s="66">
        <f t="shared" si="45"/>
        <v>0</v>
      </c>
      <c r="I71" s="66">
        <f t="shared" si="45"/>
        <v>0</v>
      </c>
      <c r="J71" s="66">
        <f t="shared" si="45"/>
        <v>0</v>
      </c>
      <c r="K71" s="66">
        <f t="shared" si="45"/>
        <v>0</v>
      </c>
      <c r="L71" s="66">
        <f t="shared" si="45"/>
        <v>0</v>
      </c>
      <c r="M71" s="66">
        <f t="shared" si="45"/>
        <v>0</v>
      </c>
      <c r="N71" s="66">
        <f t="shared" si="45"/>
        <v>0</v>
      </c>
      <c r="O71" s="66">
        <f t="shared" si="45"/>
        <v>0</v>
      </c>
      <c r="P71" s="160">
        <f t="shared" si="45"/>
        <v>0</v>
      </c>
      <c r="Q71" s="161">
        <f t="shared" si="45"/>
        <v>0</v>
      </c>
      <c r="R71" s="66">
        <f t="shared" si="45"/>
        <v>0</v>
      </c>
      <c r="S71" s="66">
        <f t="shared" si="45"/>
        <v>0</v>
      </c>
      <c r="T71" s="66">
        <f t="shared" si="45"/>
        <v>0</v>
      </c>
      <c r="U71" s="66">
        <f t="shared" si="45"/>
        <v>0</v>
      </c>
      <c r="V71" s="66">
        <f t="shared" si="45"/>
        <v>0</v>
      </c>
      <c r="W71" s="66">
        <f t="shared" si="45"/>
        <v>0</v>
      </c>
      <c r="X71" s="66">
        <f t="shared" si="45"/>
        <v>0</v>
      </c>
      <c r="Y71" s="66">
        <f t="shared" si="45"/>
        <v>0</v>
      </c>
      <c r="Z71" s="160">
        <f t="shared" si="45"/>
        <v>0</v>
      </c>
      <c r="AA71" s="161">
        <f t="shared" si="45"/>
        <v>0</v>
      </c>
      <c r="AB71" s="66">
        <f t="shared" si="45"/>
        <v>0</v>
      </c>
      <c r="AC71" s="66">
        <f t="shared" si="45"/>
        <v>0</v>
      </c>
      <c r="AD71" s="66">
        <f t="shared" si="45"/>
        <v>0</v>
      </c>
      <c r="AE71" s="66">
        <f t="shared" si="45"/>
        <v>0</v>
      </c>
      <c r="AF71" s="66">
        <f t="shared" si="45"/>
        <v>0</v>
      </c>
      <c r="AG71" s="66">
        <f t="shared" si="45"/>
        <v>0</v>
      </c>
      <c r="AH71" s="66">
        <f t="shared" si="45"/>
        <v>0</v>
      </c>
      <c r="AI71" s="66">
        <f t="shared" si="45"/>
        <v>0</v>
      </c>
      <c r="AJ71" s="66">
        <f t="shared" si="45"/>
        <v>0</v>
      </c>
      <c r="AK71" s="162">
        <f t="shared" si="45"/>
        <v>0</v>
      </c>
      <c r="AL71" s="67">
        <f>SUM(G71:AK71)</f>
        <v>0</v>
      </c>
      <c r="AM71" s="310"/>
      <c r="AN71" s="205"/>
      <c r="AO71" s="183"/>
      <c r="AP71" s="183"/>
      <c r="AQ71" s="183"/>
    </row>
    <row r="72" spans="1:43" ht="14.25" hidden="1">
      <c r="A72" s="40"/>
      <c r="B72" s="54"/>
      <c r="C72" s="90"/>
      <c r="D72" s="73"/>
      <c r="E72" s="398"/>
      <c r="F72" s="50"/>
      <c r="G72" s="59">
        <f>シフト!F30</f>
        <v>0</v>
      </c>
      <c r="H72" s="58">
        <f>シフト!G30</f>
        <v>0</v>
      </c>
      <c r="I72" s="58">
        <f>シフト!H30</f>
        <v>0</v>
      </c>
      <c r="J72" s="58">
        <f>シフト!I30</f>
        <v>0</v>
      </c>
      <c r="K72" s="58">
        <f>シフト!J30</f>
        <v>0</v>
      </c>
      <c r="L72" s="58">
        <f>シフト!K30</f>
        <v>0</v>
      </c>
      <c r="M72" s="58">
        <f>シフト!L30</f>
        <v>0</v>
      </c>
      <c r="N72" s="58">
        <f>シフト!M30</f>
        <v>0</v>
      </c>
      <c r="O72" s="58">
        <f>シフト!N30</f>
        <v>0</v>
      </c>
      <c r="P72" s="156">
        <f>シフト!O30</f>
        <v>0</v>
      </c>
      <c r="Q72" s="152">
        <f>シフト!P30</f>
        <v>0</v>
      </c>
      <c r="R72" s="58">
        <f>シフト!Q30</f>
        <v>0</v>
      </c>
      <c r="S72" s="58">
        <f>シフト!R30</f>
        <v>0</v>
      </c>
      <c r="T72" s="58">
        <f>シフト!S30</f>
        <v>0</v>
      </c>
      <c r="U72" s="58">
        <f>シフト!T30</f>
        <v>0</v>
      </c>
      <c r="V72" s="58">
        <f>シフト!U30</f>
        <v>0</v>
      </c>
      <c r="W72" s="58">
        <f>シフト!V30</f>
        <v>0</v>
      </c>
      <c r="X72" s="58">
        <f>シフト!W30</f>
        <v>0</v>
      </c>
      <c r="Y72" s="58">
        <f>シフト!X30</f>
        <v>0</v>
      </c>
      <c r="Z72" s="156">
        <f>シフト!Y30</f>
        <v>0</v>
      </c>
      <c r="AA72" s="152">
        <f>シフト!Z30</f>
        <v>0</v>
      </c>
      <c r="AB72" s="58">
        <f>シフト!AA30</f>
        <v>0</v>
      </c>
      <c r="AC72" s="58">
        <f>シフト!AB30</f>
        <v>0</v>
      </c>
      <c r="AD72" s="58">
        <f>シフト!AC30</f>
        <v>0</v>
      </c>
      <c r="AE72" s="58">
        <f>シフト!AD30</f>
        <v>0</v>
      </c>
      <c r="AF72" s="58">
        <f>シフト!AE30</f>
        <v>0</v>
      </c>
      <c r="AG72" s="58">
        <f>シフト!AF30</f>
        <v>0</v>
      </c>
      <c r="AH72" s="58">
        <f>シフト!AG30</f>
        <v>0</v>
      </c>
      <c r="AI72" s="58">
        <f>シフト!AH30</f>
        <v>0</v>
      </c>
      <c r="AJ72" s="58">
        <f>シフト!AI30</f>
        <v>0</v>
      </c>
      <c r="AK72" s="80">
        <f>シフト!AJ30</f>
        <v>0</v>
      </c>
      <c r="AL72" s="67"/>
      <c r="AM72" s="310">
        <f t="shared" si="43"/>
        <v>0</v>
      </c>
      <c r="AN72" s="205">
        <f t="shared" si="44"/>
        <v>1</v>
      </c>
      <c r="AO72" s="183"/>
      <c r="AP72" s="183"/>
      <c r="AQ72" s="183"/>
    </row>
    <row r="73" spans="1:43" ht="18" customHeight="1">
      <c r="A73" s="40"/>
      <c r="B73" s="65" t="s">
        <v>39</v>
      </c>
      <c r="C73" s="66" t="s">
        <v>36</v>
      </c>
      <c r="D73" s="63"/>
      <c r="E73" s="399"/>
      <c r="F73" s="50" t="s">
        <v>31</v>
      </c>
      <c r="G73" s="59">
        <f aca="true" t="shared" si="46" ref="G73:AK73">VLOOKUP(G72,$AO$8:$AQ$36,2,FALSE)</f>
        <v>0</v>
      </c>
      <c r="H73" s="58">
        <f t="shared" si="46"/>
        <v>0</v>
      </c>
      <c r="I73" s="58">
        <f t="shared" si="46"/>
        <v>0</v>
      </c>
      <c r="J73" s="58">
        <f t="shared" si="46"/>
        <v>0</v>
      </c>
      <c r="K73" s="58">
        <f t="shared" si="46"/>
        <v>0</v>
      </c>
      <c r="L73" s="58">
        <f t="shared" si="46"/>
        <v>0</v>
      </c>
      <c r="M73" s="58">
        <f t="shared" si="46"/>
        <v>0</v>
      </c>
      <c r="N73" s="58">
        <f t="shared" si="46"/>
        <v>0</v>
      </c>
      <c r="O73" s="58">
        <f t="shared" si="46"/>
        <v>0</v>
      </c>
      <c r="P73" s="156">
        <f t="shared" si="46"/>
        <v>0</v>
      </c>
      <c r="Q73" s="152">
        <f t="shared" si="46"/>
        <v>0</v>
      </c>
      <c r="R73" s="58">
        <f t="shared" si="46"/>
        <v>0</v>
      </c>
      <c r="S73" s="58">
        <f t="shared" si="46"/>
        <v>0</v>
      </c>
      <c r="T73" s="58">
        <f t="shared" si="46"/>
        <v>0</v>
      </c>
      <c r="U73" s="58">
        <f t="shared" si="46"/>
        <v>0</v>
      </c>
      <c r="V73" s="58">
        <f t="shared" si="46"/>
        <v>0</v>
      </c>
      <c r="W73" s="58">
        <f t="shared" si="46"/>
        <v>0</v>
      </c>
      <c r="X73" s="58">
        <f t="shared" si="46"/>
        <v>0</v>
      </c>
      <c r="Y73" s="58">
        <f t="shared" si="46"/>
        <v>0</v>
      </c>
      <c r="Z73" s="156">
        <f t="shared" si="46"/>
        <v>0</v>
      </c>
      <c r="AA73" s="152">
        <f t="shared" si="46"/>
        <v>0</v>
      </c>
      <c r="AB73" s="58">
        <f t="shared" si="46"/>
        <v>0</v>
      </c>
      <c r="AC73" s="58">
        <f t="shared" si="46"/>
        <v>0</v>
      </c>
      <c r="AD73" s="58">
        <f t="shared" si="46"/>
        <v>0</v>
      </c>
      <c r="AE73" s="58">
        <f t="shared" si="46"/>
        <v>0</v>
      </c>
      <c r="AF73" s="58">
        <f t="shared" si="46"/>
        <v>0</v>
      </c>
      <c r="AG73" s="58">
        <f t="shared" si="46"/>
        <v>0</v>
      </c>
      <c r="AH73" s="58">
        <f t="shared" si="46"/>
        <v>0</v>
      </c>
      <c r="AI73" s="58">
        <f t="shared" si="46"/>
        <v>0</v>
      </c>
      <c r="AJ73" s="58">
        <f t="shared" si="46"/>
        <v>0</v>
      </c>
      <c r="AK73" s="80">
        <f t="shared" si="46"/>
        <v>0</v>
      </c>
      <c r="AL73" s="64">
        <f>SUM(G73:AK73)</f>
        <v>0</v>
      </c>
      <c r="AM73" s="310">
        <f t="shared" si="43"/>
        <v>0</v>
      </c>
      <c r="AN73" s="205">
        <f t="shared" si="44"/>
        <v>1</v>
      </c>
      <c r="AO73" s="183"/>
      <c r="AP73" s="183"/>
      <c r="AQ73" s="183"/>
    </row>
    <row r="74" spans="1:43" ht="14.25">
      <c r="A74" s="40"/>
      <c r="B74" s="54">
        <f>IF(シフト!B31="","",シフト!B31)</f>
      </c>
      <c r="C74" s="60">
        <f>IF(シフト!C31="","",シフト!C31)</f>
      </c>
      <c r="D74" s="61">
        <f>IF(シフト!D31="","",シフト!D31)</f>
      </c>
      <c r="E74" s="397">
        <f>IF(シフト!E31="","",シフト!E31)</f>
      </c>
      <c r="F74" s="50" t="s">
        <v>20</v>
      </c>
      <c r="G74" s="70">
        <f aca="true" t="shared" si="47" ref="G74:AK74">VLOOKUP(G75,$AO$8:$AQ$36,3,FALSE)</f>
        <v>0</v>
      </c>
      <c r="H74" s="66">
        <f t="shared" si="47"/>
        <v>0</v>
      </c>
      <c r="I74" s="66">
        <f t="shared" si="47"/>
        <v>0</v>
      </c>
      <c r="J74" s="66">
        <f t="shared" si="47"/>
        <v>0</v>
      </c>
      <c r="K74" s="66">
        <f t="shared" si="47"/>
        <v>0</v>
      </c>
      <c r="L74" s="66">
        <f t="shared" si="47"/>
        <v>0</v>
      </c>
      <c r="M74" s="66">
        <f t="shared" si="47"/>
        <v>0</v>
      </c>
      <c r="N74" s="66">
        <f t="shared" si="47"/>
        <v>0</v>
      </c>
      <c r="O74" s="66">
        <f t="shared" si="47"/>
        <v>0</v>
      </c>
      <c r="P74" s="160">
        <f t="shared" si="47"/>
        <v>0</v>
      </c>
      <c r="Q74" s="161">
        <f t="shared" si="47"/>
        <v>0</v>
      </c>
      <c r="R74" s="66">
        <f t="shared" si="47"/>
        <v>0</v>
      </c>
      <c r="S74" s="66">
        <f t="shared" si="47"/>
        <v>0</v>
      </c>
      <c r="T74" s="66">
        <f t="shared" si="47"/>
        <v>0</v>
      </c>
      <c r="U74" s="66">
        <f t="shared" si="47"/>
        <v>0</v>
      </c>
      <c r="V74" s="66">
        <f t="shared" si="47"/>
        <v>0</v>
      </c>
      <c r="W74" s="66">
        <f t="shared" si="47"/>
        <v>0</v>
      </c>
      <c r="X74" s="66">
        <f t="shared" si="47"/>
        <v>0</v>
      </c>
      <c r="Y74" s="66">
        <f t="shared" si="47"/>
        <v>0</v>
      </c>
      <c r="Z74" s="160">
        <f t="shared" si="47"/>
        <v>0</v>
      </c>
      <c r="AA74" s="161">
        <f t="shared" si="47"/>
        <v>0</v>
      </c>
      <c r="AB74" s="66">
        <f t="shared" si="47"/>
        <v>0</v>
      </c>
      <c r="AC74" s="66">
        <f t="shared" si="47"/>
        <v>0</v>
      </c>
      <c r="AD74" s="66">
        <f t="shared" si="47"/>
        <v>0</v>
      </c>
      <c r="AE74" s="66">
        <f t="shared" si="47"/>
        <v>0</v>
      </c>
      <c r="AF74" s="66">
        <f t="shared" si="47"/>
        <v>0</v>
      </c>
      <c r="AG74" s="66">
        <f t="shared" si="47"/>
        <v>0</v>
      </c>
      <c r="AH74" s="66">
        <f t="shared" si="47"/>
        <v>0</v>
      </c>
      <c r="AI74" s="66">
        <f t="shared" si="47"/>
        <v>0</v>
      </c>
      <c r="AJ74" s="66">
        <f t="shared" si="47"/>
        <v>0</v>
      </c>
      <c r="AK74" s="162">
        <f t="shared" si="47"/>
        <v>0</v>
      </c>
      <c r="AL74" s="64">
        <f>SUM(G74:AK74)</f>
        <v>0</v>
      </c>
      <c r="AM74" s="310"/>
      <c r="AN74" s="205"/>
      <c r="AO74" s="183"/>
      <c r="AP74" s="183"/>
      <c r="AQ74" s="183"/>
    </row>
    <row r="75" spans="1:43" ht="14.25" hidden="1">
      <c r="A75" s="40"/>
      <c r="B75" s="54"/>
      <c r="C75" s="90"/>
      <c r="D75" s="73"/>
      <c r="E75" s="398"/>
      <c r="F75" s="50"/>
      <c r="G75" s="59">
        <f>シフト!F31</f>
        <v>0</v>
      </c>
      <c r="H75" s="58">
        <f>シフト!G31</f>
        <v>0</v>
      </c>
      <c r="I75" s="58">
        <f>シフト!H31</f>
        <v>0</v>
      </c>
      <c r="J75" s="58">
        <f>シフト!I31</f>
        <v>0</v>
      </c>
      <c r="K75" s="58">
        <f>シフト!J31</f>
        <v>0</v>
      </c>
      <c r="L75" s="58">
        <f>シフト!K31</f>
        <v>0</v>
      </c>
      <c r="M75" s="58">
        <f>シフト!L31</f>
        <v>0</v>
      </c>
      <c r="N75" s="58">
        <f>シフト!M31</f>
        <v>0</v>
      </c>
      <c r="O75" s="58">
        <f>シフト!N31</f>
        <v>0</v>
      </c>
      <c r="P75" s="156">
        <f>シフト!O31</f>
        <v>0</v>
      </c>
      <c r="Q75" s="152">
        <f>シフト!P31</f>
        <v>0</v>
      </c>
      <c r="R75" s="58">
        <f>シフト!Q31</f>
        <v>0</v>
      </c>
      <c r="S75" s="58">
        <f>シフト!R31</f>
        <v>0</v>
      </c>
      <c r="T75" s="58">
        <f>シフト!S31</f>
        <v>0</v>
      </c>
      <c r="U75" s="58">
        <f>シフト!T31</f>
        <v>0</v>
      </c>
      <c r="V75" s="58">
        <f>シフト!U31</f>
        <v>0</v>
      </c>
      <c r="W75" s="58">
        <f>シフト!V31</f>
        <v>0</v>
      </c>
      <c r="X75" s="58">
        <f>シフト!W31</f>
        <v>0</v>
      </c>
      <c r="Y75" s="58">
        <f>シフト!X31</f>
        <v>0</v>
      </c>
      <c r="Z75" s="156">
        <f>シフト!Y31</f>
        <v>0</v>
      </c>
      <c r="AA75" s="152">
        <f>シフト!Z31</f>
        <v>0</v>
      </c>
      <c r="AB75" s="58">
        <f>シフト!AA31</f>
        <v>0</v>
      </c>
      <c r="AC75" s="58">
        <f>シフト!AB31</f>
        <v>0</v>
      </c>
      <c r="AD75" s="58">
        <f>シフト!AC31</f>
        <v>0</v>
      </c>
      <c r="AE75" s="58">
        <f>シフト!AD31</f>
        <v>0</v>
      </c>
      <c r="AF75" s="58">
        <f>シフト!AE31</f>
        <v>0</v>
      </c>
      <c r="AG75" s="58">
        <f>シフト!AF31</f>
        <v>0</v>
      </c>
      <c r="AH75" s="58">
        <f>シフト!AG31</f>
        <v>0</v>
      </c>
      <c r="AI75" s="58">
        <f>シフト!AH31</f>
        <v>0</v>
      </c>
      <c r="AJ75" s="58">
        <f>シフト!AI31</f>
        <v>0</v>
      </c>
      <c r="AK75" s="80">
        <f>シフト!AJ31</f>
        <v>0</v>
      </c>
      <c r="AL75" s="64"/>
      <c r="AM75" s="310">
        <f t="shared" si="43"/>
        <v>0</v>
      </c>
      <c r="AN75" s="205">
        <f t="shared" si="44"/>
        <v>1</v>
      </c>
      <c r="AO75" s="183"/>
      <c r="AP75" s="183"/>
      <c r="AQ75" s="183"/>
    </row>
    <row r="76" spans="1:43" ht="18" customHeight="1">
      <c r="A76" s="40"/>
      <c r="B76" s="68" t="s">
        <v>39</v>
      </c>
      <c r="C76" s="66" t="s">
        <v>36</v>
      </c>
      <c r="D76" s="63"/>
      <c r="E76" s="399"/>
      <c r="F76" s="50" t="s">
        <v>31</v>
      </c>
      <c r="G76" s="59">
        <f aca="true" t="shared" si="48" ref="G76:AK76">VLOOKUP(G75,$AO$8:$AQ$36,2,FALSE)</f>
        <v>0</v>
      </c>
      <c r="H76" s="58">
        <f t="shared" si="48"/>
        <v>0</v>
      </c>
      <c r="I76" s="58">
        <f t="shared" si="48"/>
        <v>0</v>
      </c>
      <c r="J76" s="58">
        <f t="shared" si="48"/>
        <v>0</v>
      </c>
      <c r="K76" s="58">
        <f t="shared" si="48"/>
        <v>0</v>
      </c>
      <c r="L76" s="58">
        <f t="shared" si="48"/>
        <v>0</v>
      </c>
      <c r="M76" s="58">
        <f t="shared" si="48"/>
        <v>0</v>
      </c>
      <c r="N76" s="58">
        <f t="shared" si="48"/>
        <v>0</v>
      </c>
      <c r="O76" s="58">
        <f t="shared" si="48"/>
        <v>0</v>
      </c>
      <c r="P76" s="156">
        <f t="shared" si="48"/>
        <v>0</v>
      </c>
      <c r="Q76" s="152">
        <f t="shared" si="48"/>
        <v>0</v>
      </c>
      <c r="R76" s="58">
        <f t="shared" si="48"/>
        <v>0</v>
      </c>
      <c r="S76" s="58">
        <f t="shared" si="48"/>
        <v>0</v>
      </c>
      <c r="T76" s="58">
        <f t="shared" si="48"/>
        <v>0</v>
      </c>
      <c r="U76" s="58">
        <f t="shared" si="48"/>
        <v>0</v>
      </c>
      <c r="V76" s="58">
        <f t="shared" si="48"/>
        <v>0</v>
      </c>
      <c r="W76" s="58">
        <f t="shared" si="48"/>
        <v>0</v>
      </c>
      <c r="X76" s="58">
        <f t="shared" si="48"/>
        <v>0</v>
      </c>
      <c r="Y76" s="58">
        <f t="shared" si="48"/>
        <v>0</v>
      </c>
      <c r="Z76" s="156">
        <f t="shared" si="48"/>
        <v>0</v>
      </c>
      <c r="AA76" s="152">
        <f t="shared" si="48"/>
        <v>0</v>
      </c>
      <c r="AB76" s="58">
        <f t="shared" si="48"/>
        <v>0</v>
      </c>
      <c r="AC76" s="58">
        <f t="shared" si="48"/>
        <v>0</v>
      </c>
      <c r="AD76" s="58">
        <f t="shared" si="48"/>
        <v>0</v>
      </c>
      <c r="AE76" s="58">
        <f t="shared" si="48"/>
        <v>0</v>
      </c>
      <c r="AF76" s="58">
        <f t="shared" si="48"/>
        <v>0</v>
      </c>
      <c r="AG76" s="58">
        <f t="shared" si="48"/>
        <v>0</v>
      </c>
      <c r="AH76" s="58">
        <f t="shared" si="48"/>
        <v>0</v>
      </c>
      <c r="AI76" s="58">
        <f t="shared" si="48"/>
        <v>0</v>
      </c>
      <c r="AJ76" s="58">
        <f t="shared" si="48"/>
        <v>0</v>
      </c>
      <c r="AK76" s="80">
        <f t="shared" si="48"/>
        <v>0</v>
      </c>
      <c r="AL76" s="64">
        <f>SUM(G76:AK76)</f>
        <v>0</v>
      </c>
      <c r="AM76" s="310">
        <f t="shared" si="43"/>
        <v>0</v>
      </c>
      <c r="AN76" s="205">
        <f t="shared" si="44"/>
        <v>1</v>
      </c>
      <c r="AO76" s="183"/>
      <c r="AP76" s="183"/>
      <c r="AQ76" s="183"/>
    </row>
    <row r="77" spans="1:43" ht="14.25">
      <c r="A77" s="40"/>
      <c r="B77" s="54">
        <f>IF(シフト!B32="","",シフト!B32)</f>
      </c>
      <c r="C77" s="60">
        <f>IF(シフト!C32="","",シフト!C32)</f>
      </c>
      <c r="D77" s="61">
        <f>IF(シフト!D32="","",シフト!D32)</f>
      </c>
      <c r="E77" s="397">
        <f>IF(シフト!E32="","",シフト!E32)</f>
      </c>
      <c r="F77" s="50" t="s">
        <v>20</v>
      </c>
      <c r="G77" s="70">
        <f aca="true" t="shared" si="49" ref="G77:AK77">VLOOKUP(G78,$AO$8:$AQ$36,3,FALSE)</f>
        <v>0</v>
      </c>
      <c r="H77" s="66">
        <f t="shared" si="49"/>
        <v>0</v>
      </c>
      <c r="I77" s="66">
        <f t="shared" si="49"/>
        <v>0</v>
      </c>
      <c r="J77" s="66">
        <f t="shared" si="49"/>
        <v>0</v>
      </c>
      <c r="K77" s="66">
        <f t="shared" si="49"/>
        <v>0</v>
      </c>
      <c r="L77" s="66">
        <f t="shared" si="49"/>
        <v>0</v>
      </c>
      <c r="M77" s="66">
        <f t="shared" si="49"/>
        <v>0</v>
      </c>
      <c r="N77" s="66">
        <f t="shared" si="49"/>
        <v>0</v>
      </c>
      <c r="O77" s="66">
        <f t="shared" si="49"/>
        <v>0</v>
      </c>
      <c r="P77" s="160">
        <f t="shared" si="49"/>
        <v>0</v>
      </c>
      <c r="Q77" s="161">
        <f t="shared" si="49"/>
        <v>0</v>
      </c>
      <c r="R77" s="66">
        <f t="shared" si="49"/>
        <v>0</v>
      </c>
      <c r="S77" s="66">
        <f t="shared" si="49"/>
        <v>0</v>
      </c>
      <c r="T77" s="66">
        <f t="shared" si="49"/>
        <v>0</v>
      </c>
      <c r="U77" s="66">
        <f t="shared" si="49"/>
        <v>0</v>
      </c>
      <c r="V77" s="66">
        <f t="shared" si="49"/>
        <v>0</v>
      </c>
      <c r="W77" s="66">
        <f t="shared" si="49"/>
        <v>0</v>
      </c>
      <c r="X77" s="66">
        <f t="shared" si="49"/>
        <v>0</v>
      </c>
      <c r="Y77" s="66">
        <f t="shared" si="49"/>
        <v>0</v>
      </c>
      <c r="Z77" s="160">
        <f t="shared" si="49"/>
        <v>0</v>
      </c>
      <c r="AA77" s="161">
        <f t="shared" si="49"/>
        <v>0</v>
      </c>
      <c r="AB77" s="66">
        <f t="shared" si="49"/>
        <v>0</v>
      </c>
      <c r="AC77" s="66">
        <f t="shared" si="49"/>
        <v>0</v>
      </c>
      <c r="AD77" s="66">
        <f t="shared" si="49"/>
        <v>0</v>
      </c>
      <c r="AE77" s="66">
        <f t="shared" si="49"/>
        <v>0</v>
      </c>
      <c r="AF77" s="66">
        <f t="shared" si="49"/>
        <v>0</v>
      </c>
      <c r="AG77" s="66">
        <f t="shared" si="49"/>
        <v>0</v>
      </c>
      <c r="AH77" s="66">
        <f t="shared" si="49"/>
        <v>0</v>
      </c>
      <c r="AI77" s="66">
        <f t="shared" si="49"/>
        <v>0</v>
      </c>
      <c r="AJ77" s="66">
        <f t="shared" si="49"/>
        <v>0</v>
      </c>
      <c r="AK77" s="162">
        <f t="shared" si="49"/>
        <v>0</v>
      </c>
      <c r="AL77" s="64">
        <f>SUM(G77:AK77)</f>
        <v>0</v>
      </c>
      <c r="AM77" s="310"/>
      <c r="AN77" s="205"/>
      <c r="AO77" s="183"/>
      <c r="AP77" s="183"/>
      <c r="AQ77" s="183"/>
    </row>
    <row r="78" spans="1:43" ht="14.25" hidden="1">
      <c r="A78" s="40"/>
      <c r="B78" s="54"/>
      <c r="C78" s="90"/>
      <c r="D78" s="73"/>
      <c r="E78" s="398"/>
      <c r="F78" s="50"/>
      <c r="G78" s="59">
        <f>シフト!F32</f>
        <v>0</v>
      </c>
      <c r="H78" s="58">
        <f>シフト!G32</f>
        <v>0</v>
      </c>
      <c r="I78" s="58">
        <f>シフト!H32</f>
        <v>0</v>
      </c>
      <c r="J78" s="58">
        <f>シフト!I32</f>
        <v>0</v>
      </c>
      <c r="K78" s="58">
        <f>シフト!J32</f>
        <v>0</v>
      </c>
      <c r="L78" s="58">
        <f>シフト!K32</f>
        <v>0</v>
      </c>
      <c r="M78" s="58">
        <f>シフト!L32</f>
        <v>0</v>
      </c>
      <c r="N78" s="58">
        <f>シフト!M32</f>
        <v>0</v>
      </c>
      <c r="O78" s="58">
        <f>シフト!N32</f>
        <v>0</v>
      </c>
      <c r="P78" s="156">
        <f>シフト!O32</f>
        <v>0</v>
      </c>
      <c r="Q78" s="152">
        <f>シフト!P32</f>
        <v>0</v>
      </c>
      <c r="R78" s="58">
        <f>シフト!Q32</f>
        <v>0</v>
      </c>
      <c r="S78" s="58">
        <f>シフト!R32</f>
        <v>0</v>
      </c>
      <c r="T78" s="58">
        <f>シフト!S32</f>
        <v>0</v>
      </c>
      <c r="U78" s="58">
        <f>シフト!T32</f>
        <v>0</v>
      </c>
      <c r="V78" s="58">
        <f>シフト!U32</f>
        <v>0</v>
      </c>
      <c r="W78" s="58">
        <f>シフト!V32</f>
        <v>0</v>
      </c>
      <c r="X78" s="58">
        <f>シフト!W32</f>
        <v>0</v>
      </c>
      <c r="Y78" s="58">
        <f>シフト!X32</f>
        <v>0</v>
      </c>
      <c r="Z78" s="156">
        <f>シフト!Y32</f>
        <v>0</v>
      </c>
      <c r="AA78" s="152">
        <f>シフト!Z32</f>
        <v>0</v>
      </c>
      <c r="AB78" s="58">
        <f>シフト!AA32</f>
        <v>0</v>
      </c>
      <c r="AC78" s="58">
        <f>シフト!AB32</f>
        <v>0</v>
      </c>
      <c r="AD78" s="58">
        <f>シフト!AC32</f>
        <v>0</v>
      </c>
      <c r="AE78" s="58">
        <f>シフト!AD32</f>
        <v>0</v>
      </c>
      <c r="AF78" s="58">
        <f>シフト!AE32</f>
        <v>0</v>
      </c>
      <c r="AG78" s="58">
        <f>シフト!AF32</f>
        <v>0</v>
      </c>
      <c r="AH78" s="58">
        <f>シフト!AG32</f>
        <v>0</v>
      </c>
      <c r="AI78" s="58">
        <f>シフト!AH32</f>
        <v>0</v>
      </c>
      <c r="AJ78" s="58">
        <f>シフト!AI32</f>
        <v>0</v>
      </c>
      <c r="AK78" s="80">
        <f>シフト!AJ32</f>
        <v>0</v>
      </c>
      <c r="AL78" s="64"/>
      <c r="AM78" s="310">
        <f t="shared" si="43"/>
        <v>0</v>
      </c>
      <c r="AN78" s="205">
        <f t="shared" si="44"/>
        <v>1</v>
      </c>
      <c r="AO78" s="183"/>
      <c r="AP78" s="183"/>
      <c r="AQ78" s="183"/>
    </row>
    <row r="79" spans="1:43" ht="18" customHeight="1">
      <c r="A79" s="40"/>
      <c r="B79" s="68" t="s">
        <v>39</v>
      </c>
      <c r="C79" s="66" t="s">
        <v>36</v>
      </c>
      <c r="D79" s="63"/>
      <c r="E79" s="399"/>
      <c r="F79" s="50" t="s">
        <v>31</v>
      </c>
      <c r="G79" s="59">
        <f aca="true" t="shared" si="50" ref="G79:AK79">VLOOKUP(G78,$AO$8:$AQ$36,2,FALSE)</f>
        <v>0</v>
      </c>
      <c r="H79" s="58">
        <f t="shared" si="50"/>
        <v>0</v>
      </c>
      <c r="I79" s="58">
        <f t="shared" si="50"/>
        <v>0</v>
      </c>
      <c r="J79" s="58">
        <f t="shared" si="50"/>
        <v>0</v>
      </c>
      <c r="K79" s="58">
        <f t="shared" si="50"/>
        <v>0</v>
      </c>
      <c r="L79" s="58">
        <f t="shared" si="50"/>
        <v>0</v>
      </c>
      <c r="M79" s="58">
        <f t="shared" si="50"/>
        <v>0</v>
      </c>
      <c r="N79" s="58">
        <f t="shared" si="50"/>
        <v>0</v>
      </c>
      <c r="O79" s="58">
        <f t="shared" si="50"/>
        <v>0</v>
      </c>
      <c r="P79" s="156">
        <f t="shared" si="50"/>
        <v>0</v>
      </c>
      <c r="Q79" s="152">
        <f t="shared" si="50"/>
        <v>0</v>
      </c>
      <c r="R79" s="58">
        <f t="shared" si="50"/>
        <v>0</v>
      </c>
      <c r="S79" s="58">
        <f t="shared" si="50"/>
        <v>0</v>
      </c>
      <c r="T79" s="58">
        <f t="shared" si="50"/>
        <v>0</v>
      </c>
      <c r="U79" s="58">
        <f t="shared" si="50"/>
        <v>0</v>
      </c>
      <c r="V79" s="58">
        <f t="shared" si="50"/>
        <v>0</v>
      </c>
      <c r="W79" s="58">
        <f t="shared" si="50"/>
        <v>0</v>
      </c>
      <c r="X79" s="58">
        <f t="shared" si="50"/>
        <v>0</v>
      </c>
      <c r="Y79" s="58">
        <f t="shared" si="50"/>
        <v>0</v>
      </c>
      <c r="Z79" s="156">
        <f t="shared" si="50"/>
        <v>0</v>
      </c>
      <c r="AA79" s="152">
        <f t="shared" si="50"/>
        <v>0</v>
      </c>
      <c r="AB79" s="58">
        <f t="shared" si="50"/>
        <v>0</v>
      </c>
      <c r="AC79" s="58">
        <f t="shared" si="50"/>
        <v>0</v>
      </c>
      <c r="AD79" s="58">
        <f t="shared" si="50"/>
        <v>0</v>
      </c>
      <c r="AE79" s="58">
        <f t="shared" si="50"/>
        <v>0</v>
      </c>
      <c r="AF79" s="58">
        <f t="shared" si="50"/>
        <v>0</v>
      </c>
      <c r="AG79" s="58">
        <f t="shared" si="50"/>
        <v>0</v>
      </c>
      <c r="AH79" s="58">
        <f t="shared" si="50"/>
        <v>0</v>
      </c>
      <c r="AI79" s="58">
        <f t="shared" si="50"/>
        <v>0</v>
      </c>
      <c r="AJ79" s="58">
        <f t="shared" si="50"/>
        <v>0</v>
      </c>
      <c r="AK79" s="80">
        <f t="shared" si="50"/>
        <v>0</v>
      </c>
      <c r="AL79" s="64">
        <f>SUM(G79:AK79)</f>
        <v>0</v>
      </c>
      <c r="AM79" s="310">
        <f t="shared" si="43"/>
        <v>0</v>
      </c>
      <c r="AN79" s="205">
        <f t="shared" si="44"/>
        <v>1</v>
      </c>
      <c r="AO79" s="183"/>
      <c r="AP79" s="183"/>
      <c r="AQ79" s="183"/>
    </row>
    <row r="80" spans="1:43" ht="17.25" customHeight="1">
      <c r="A80" s="40"/>
      <c r="B80" s="54">
        <f>IF(シフト!B33="","",シフト!B33)</f>
      </c>
      <c r="C80" s="60">
        <f>IF(シフト!C33="","",シフト!C33)</f>
      </c>
      <c r="D80" s="61">
        <f>IF(シフト!D33="","",シフト!D33)</f>
      </c>
      <c r="E80" s="397">
        <f>IF(シフト!E33="","",シフト!E33)</f>
      </c>
      <c r="F80" s="50" t="s">
        <v>20</v>
      </c>
      <c r="G80" s="70">
        <f aca="true" t="shared" si="51" ref="G80:AK80">VLOOKUP(G81,$AO$8:$AQ$36,3,FALSE)</f>
        <v>0</v>
      </c>
      <c r="H80" s="66">
        <f t="shared" si="51"/>
        <v>0</v>
      </c>
      <c r="I80" s="66">
        <f t="shared" si="51"/>
        <v>0</v>
      </c>
      <c r="J80" s="66">
        <f t="shared" si="51"/>
        <v>0</v>
      </c>
      <c r="K80" s="66">
        <f t="shared" si="51"/>
        <v>0</v>
      </c>
      <c r="L80" s="66">
        <f t="shared" si="51"/>
        <v>0</v>
      </c>
      <c r="M80" s="66">
        <f t="shared" si="51"/>
        <v>0</v>
      </c>
      <c r="N80" s="66">
        <f t="shared" si="51"/>
        <v>0</v>
      </c>
      <c r="O80" s="66">
        <f t="shared" si="51"/>
        <v>0</v>
      </c>
      <c r="P80" s="160">
        <f t="shared" si="51"/>
        <v>0</v>
      </c>
      <c r="Q80" s="161">
        <f t="shared" si="51"/>
        <v>0</v>
      </c>
      <c r="R80" s="66">
        <f t="shared" si="51"/>
        <v>0</v>
      </c>
      <c r="S80" s="66">
        <f t="shared" si="51"/>
        <v>0</v>
      </c>
      <c r="T80" s="66">
        <f t="shared" si="51"/>
        <v>0</v>
      </c>
      <c r="U80" s="66">
        <f t="shared" si="51"/>
        <v>0</v>
      </c>
      <c r="V80" s="66">
        <f t="shared" si="51"/>
        <v>0</v>
      </c>
      <c r="W80" s="66">
        <f t="shared" si="51"/>
        <v>0</v>
      </c>
      <c r="X80" s="66">
        <f t="shared" si="51"/>
        <v>0</v>
      </c>
      <c r="Y80" s="66">
        <f t="shared" si="51"/>
        <v>0</v>
      </c>
      <c r="Z80" s="160">
        <f t="shared" si="51"/>
        <v>0</v>
      </c>
      <c r="AA80" s="161">
        <f t="shared" si="51"/>
        <v>0</v>
      </c>
      <c r="AB80" s="66">
        <f t="shared" si="51"/>
        <v>0</v>
      </c>
      <c r="AC80" s="66">
        <f t="shared" si="51"/>
        <v>0</v>
      </c>
      <c r="AD80" s="66">
        <f t="shared" si="51"/>
        <v>0</v>
      </c>
      <c r="AE80" s="66">
        <f t="shared" si="51"/>
        <v>0</v>
      </c>
      <c r="AF80" s="66">
        <f t="shared" si="51"/>
        <v>0</v>
      </c>
      <c r="AG80" s="66">
        <f t="shared" si="51"/>
        <v>0</v>
      </c>
      <c r="AH80" s="66">
        <f t="shared" si="51"/>
        <v>0</v>
      </c>
      <c r="AI80" s="66">
        <f t="shared" si="51"/>
        <v>0</v>
      </c>
      <c r="AJ80" s="66">
        <f t="shared" si="51"/>
        <v>0</v>
      </c>
      <c r="AK80" s="162">
        <f t="shared" si="51"/>
        <v>0</v>
      </c>
      <c r="AL80" s="67">
        <f>SUM(G80:AK80)</f>
        <v>0</v>
      </c>
      <c r="AM80" s="310"/>
      <c r="AN80" s="205"/>
      <c r="AO80" s="183"/>
      <c r="AP80" s="183"/>
      <c r="AQ80" s="183"/>
    </row>
    <row r="81" spans="1:43" ht="14.25" hidden="1">
      <c r="A81" s="40"/>
      <c r="B81" s="54"/>
      <c r="C81" s="90"/>
      <c r="D81" s="73"/>
      <c r="E81" s="398"/>
      <c r="F81" s="50"/>
      <c r="G81" s="59">
        <f>シフト!F33</f>
        <v>0</v>
      </c>
      <c r="H81" s="58">
        <f>シフト!G33</f>
        <v>0</v>
      </c>
      <c r="I81" s="58">
        <f>シフト!H33</f>
        <v>0</v>
      </c>
      <c r="J81" s="58">
        <f>シフト!I33</f>
        <v>0</v>
      </c>
      <c r="K81" s="58">
        <f>シフト!J33</f>
        <v>0</v>
      </c>
      <c r="L81" s="58">
        <f>シフト!K33</f>
        <v>0</v>
      </c>
      <c r="M81" s="58">
        <f>シフト!L33</f>
        <v>0</v>
      </c>
      <c r="N81" s="58">
        <f>シフト!M33</f>
        <v>0</v>
      </c>
      <c r="O81" s="58">
        <f>シフト!N33</f>
        <v>0</v>
      </c>
      <c r="P81" s="156">
        <f>シフト!O33</f>
        <v>0</v>
      </c>
      <c r="Q81" s="152">
        <f>シフト!P33</f>
        <v>0</v>
      </c>
      <c r="R81" s="58">
        <f>シフト!Q33</f>
        <v>0</v>
      </c>
      <c r="S81" s="58">
        <f>シフト!R33</f>
        <v>0</v>
      </c>
      <c r="T81" s="58">
        <f>シフト!S33</f>
        <v>0</v>
      </c>
      <c r="U81" s="58">
        <f>シフト!T33</f>
        <v>0</v>
      </c>
      <c r="V81" s="58">
        <f>シフト!U33</f>
        <v>0</v>
      </c>
      <c r="W81" s="58">
        <f>シフト!V33</f>
        <v>0</v>
      </c>
      <c r="X81" s="58">
        <f>シフト!W33</f>
        <v>0</v>
      </c>
      <c r="Y81" s="58">
        <f>シフト!X33</f>
        <v>0</v>
      </c>
      <c r="Z81" s="156">
        <f>シフト!Y33</f>
        <v>0</v>
      </c>
      <c r="AA81" s="152">
        <f>シフト!Z33</f>
        <v>0</v>
      </c>
      <c r="AB81" s="58">
        <f>シフト!AA33</f>
        <v>0</v>
      </c>
      <c r="AC81" s="58">
        <f>シフト!AB33</f>
        <v>0</v>
      </c>
      <c r="AD81" s="58">
        <f>シフト!AC33</f>
        <v>0</v>
      </c>
      <c r="AE81" s="58">
        <f>シフト!AD33</f>
        <v>0</v>
      </c>
      <c r="AF81" s="58">
        <f>シフト!AE33</f>
        <v>0</v>
      </c>
      <c r="AG81" s="58">
        <f>シフト!AF33</f>
        <v>0</v>
      </c>
      <c r="AH81" s="58">
        <f>シフト!AG33</f>
        <v>0</v>
      </c>
      <c r="AI81" s="58">
        <f>シフト!AH33</f>
        <v>0</v>
      </c>
      <c r="AJ81" s="58">
        <f>シフト!AI33</f>
        <v>0</v>
      </c>
      <c r="AK81" s="80">
        <f>シフト!AJ33</f>
        <v>0</v>
      </c>
      <c r="AL81" s="67"/>
      <c r="AM81" s="310">
        <f t="shared" si="43"/>
        <v>0</v>
      </c>
      <c r="AN81" s="205">
        <f t="shared" si="44"/>
        <v>1</v>
      </c>
      <c r="AO81" s="183"/>
      <c r="AP81" s="183"/>
      <c r="AQ81" s="183"/>
    </row>
    <row r="82" spans="1:43" ht="18" customHeight="1">
      <c r="A82" s="40"/>
      <c r="B82" s="65" t="s">
        <v>39</v>
      </c>
      <c r="C82" s="69" t="s">
        <v>36</v>
      </c>
      <c r="D82" s="63"/>
      <c r="E82" s="399"/>
      <c r="F82" s="50" t="s">
        <v>31</v>
      </c>
      <c r="G82" s="59">
        <f aca="true" t="shared" si="52" ref="G82:AK82">VLOOKUP(G81,$AO$8:$AQ$36,2,FALSE)</f>
        <v>0</v>
      </c>
      <c r="H82" s="58">
        <f t="shared" si="52"/>
        <v>0</v>
      </c>
      <c r="I82" s="58">
        <f t="shared" si="52"/>
        <v>0</v>
      </c>
      <c r="J82" s="58">
        <f t="shared" si="52"/>
        <v>0</v>
      </c>
      <c r="K82" s="58">
        <f t="shared" si="52"/>
        <v>0</v>
      </c>
      <c r="L82" s="58">
        <f t="shared" si="52"/>
        <v>0</v>
      </c>
      <c r="M82" s="58">
        <f t="shared" si="52"/>
        <v>0</v>
      </c>
      <c r="N82" s="58">
        <f t="shared" si="52"/>
        <v>0</v>
      </c>
      <c r="O82" s="58">
        <f t="shared" si="52"/>
        <v>0</v>
      </c>
      <c r="P82" s="156">
        <f t="shared" si="52"/>
        <v>0</v>
      </c>
      <c r="Q82" s="152">
        <f t="shared" si="52"/>
        <v>0</v>
      </c>
      <c r="R82" s="58">
        <f t="shared" si="52"/>
        <v>0</v>
      </c>
      <c r="S82" s="58">
        <f t="shared" si="52"/>
        <v>0</v>
      </c>
      <c r="T82" s="58">
        <f t="shared" si="52"/>
        <v>0</v>
      </c>
      <c r="U82" s="58">
        <f t="shared" si="52"/>
        <v>0</v>
      </c>
      <c r="V82" s="58">
        <f t="shared" si="52"/>
        <v>0</v>
      </c>
      <c r="W82" s="58">
        <f t="shared" si="52"/>
        <v>0</v>
      </c>
      <c r="X82" s="58">
        <f t="shared" si="52"/>
        <v>0</v>
      </c>
      <c r="Y82" s="58">
        <f t="shared" si="52"/>
        <v>0</v>
      </c>
      <c r="Z82" s="156">
        <f t="shared" si="52"/>
        <v>0</v>
      </c>
      <c r="AA82" s="152">
        <f t="shared" si="52"/>
        <v>0</v>
      </c>
      <c r="AB82" s="58">
        <f t="shared" si="52"/>
        <v>0</v>
      </c>
      <c r="AC82" s="58">
        <f t="shared" si="52"/>
        <v>0</v>
      </c>
      <c r="AD82" s="58">
        <f t="shared" si="52"/>
        <v>0</v>
      </c>
      <c r="AE82" s="58">
        <f t="shared" si="52"/>
        <v>0</v>
      </c>
      <c r="AF82" s="58">
        <f t="shared" si="52"/>
        <v>0</v>
      </c>
      <c r="AG82" s="58">
        <f t="shared" si="52"/>
        <v>0</v>
      </c>
      <c r="AH82" s="58">
        <f t="shared" si="52"/>
        <v>0</v>
      </c>
      <c r="AI82" s="58">
        <f t="shared" si="52"/>
        <v>0</v>
      </c>
      <c r="AJ82" s="58">
        <f t="shared" si="52"/>
        <v>0</v>
      </c>
      <c r="AK82" s="80">
        <f t="shared" si="52"/>
        <v>0</v>
      </c>
      <c r="AL82" s="64">
        <f>SUM(G82:AK82)</f>
        <v>0</v>
      </c>
      <c r="AM82" s="310">
        <f t="shared" si="43"/>
        <v>0</v>
      </c>
      <c r="AN82" s="205">
        <f t="shared" si="44"/>
        <v>1</v>
      </c>
      <c r="AO82" s="183"/>
      <c r="AP82" s="183"/>
      <c r="AQ82" s="183"/>
    </row>
    <row r="83" spans="1:43" ht="17.25" customHeight="1">
      <c r="A83" s="40"/>
      <c r="B83" s="54">
        <f>IF(シフト!B34="","",シフト!B34)</f>
      </c>
      <c r="C83" s="60">
        <f>IF(シフト!C34="","",シフト!C34)</f>
      </c>
      <c r="D83" s="61">
        <f>IF(シフト!D34="","",シフト!D34)</f>
      </c>
      <c r="E83" s="397">
        <f>IF(シフト!E34="","",シフト!E34)</f>
      </c>
      <c r="F83" s="50" t="s">
        <v>20</v>
      </c>
      <c r="G83" s="70">
        <f aca="true" t="shared" si="53" ref="G83:AK83">VLOOKUP(G84,$AO$8:$AQ$36,3,FALSE)</f>
        <v>0</v>
      </c>
      <c r="H83" s="66">
        <f t="shared" si="53"/>
        <v>0</v>
      </c>
      <c r="I83" s="66">
        <f t="shared" si="53"/>
        <v>0</v>
      </c>
      <c r="J83" s="66">
        <f t="shared" si="53"/>
        <v>0</v>
      </c>
      <c r="K83" s="66">
        <f t="shared" si="53"/>
        <v>0</v>
      </c>
      <c r="L83" s="66">
        <f t="shared" si="53"/>
        <v>0</v>
      </c>
      <c r="M83" s="66">
        <f t="shared" si="53"/>
        <v>0</v>
      </c>
      <c r="N83" s="66">
        <f t="shared" si="53"/>
        <v>0</v>
      </c>
      <c r="O83" s="66">
        <f t="shared" si="53"/>
        <v>0</v>
      </c>
      <c r="P83" s="160">
        <f t="shared" si="53"/>
        <v>0</v>
      </c>
      <c r="Q83" s="161">
        <f t="shared" si="53"/>
        <v>0</v>
      </c>
      <c r="R83" s="66">
        <f t="shared" si="53"/>
        <v>0</v>
      </c>
      <c r="S83" s="66">
        <f t="shared" si="53"/>
        <v>0</v>
      </c>
      <c r="T83" s="66">
        <f t="shared" si="53"/>
        <v>0</v>
      </c>
      <c r="U83" s="66">
        <f t="shared" si="53"/>
        <v>0</v>
      </c>
      <c r="V83" s="66">
        <f t="shared" si="53"/>
        <v>0</v>
      </c>
      <c r="W83" s="66">
        <f t="shared" si="53"/>
        <v>0</v>
      </c>
      <c r="X83" s="66">
        <f t="shared" si="53"/>
        <v>0</v>
      </c>
      <c r="Y83" s="66">
        <f t="shared" si="53"/>
        <v>0</v>
      </c>
      <c r="Z83" s="160">
        <f t="shared" si="53"/>
        <v>0</v>
      </c>
      <c r="AA83" s="161">
        <f t="shared" si="53"/>
        <v>0</v>
      </c>
      <c r="AB83" s="66">
        <f t="shared" si="53"/>
        <v>0</v>
      </c>
      <c r="AC83" s="66">
        <f t="shared" si="53"/>
        <v>0</v>
      </c>
      <c r="AD83" s="66">
        <f t="shared" si="53"/>
        <v>0</v>
      </c>
      <c r="AE83" s="66">
        <f t="shared" si="53"/>
        <v>0</v>
      </c>
      <c r="AF83" s="66">
        <f t="shared" si="53"/>
        <v>0</v>
      </c>
      <c r="AG83" s="66">
        <f t="shared" si="53"/>
        <v>0</v>
      </c>
      <c r="AH83" s="66">
        <f t="shared" si="53"/>
        <v>0</v>
      </c>
      <c r="AI83" s="66">
        <f t="shared" si="53"/>
        <v>0</v>
      </c>
      <c r="AJ83" s="66">
        <f t="shared" si="53"/>
        <v>0</v>
      </c>
      <c r="AK83" s="162">
        <f t="shared" si="53"/>
        <v>0</v>
      </c>
      <c r="AL83" s="64">
        <f>SUM(G83:AK83)</f>
        <v>0</v>
      </c>
      <c r="AM83" s="310"/>
      <c r="AN83" s="205"/>
      <c r="AO83" s="183"/>
      <c r="AP83" s="183"/>
      <c r="AQ83" s="183"/>
    </row>
    <row r="84" spans="1:43" ht="14.25" hidden="1">
      <c r="A84" s="40"/>
      <c r="B84" s="54"/>
      <c r="C84" s="90"/>
      <c r="D84" s="73"/>
      <c r="E84" s="398"/>
      <c r="F84" s="50"/>
      <c r="G84" s="59">
        <f>シフト!F34</f>
        <v>0</v>
      </c>
      <c r="H84" s="58">
        <f>シフト!G34</f>
        <v>0</v>
      </c>
      <c r="I84" s="58">
        <f>シフト!H34</f>
        <v>0</v>
      </c>
      <c r="J84" s="58">
        <f>シフト!I34</f>
        <v>0</v>
      </c>
      <c r="K84" s="58">
        <f>シフト!J34</f>
        <v>0</v>
      </c>
      <c r="L84" s="58">
        <f>シフト!K34</f>
        <v>0</v>
      </c>
      <c r="M84" s="58">
        <f>シフト!L34</f>
        <v>0</v>
      </c>
      <c r="N84" s="58">
        <f>シフト!M34</f>
        <v>0</v>
      </c>
      <c r="O84" s="58">
        <f>シフト!N34</f>
        <v>0</v>
      </c>
      <c r="P84" s="156">
        <f>シフト!O34</f>
        <v>0</v>
      </c>
      <c r="Q84" s="152">
        <f>シフト!P34</f>
        <v>0</v>
      </c>
      <c r="R84" s="58">
        <f>シフト!Q34</f>
        <v>0</v>
      </c>
      <c r="S84" s="58">
        <f>シフト!R34</f>
        <v>0</v>
      </c>
      <c r="T84" s="58">
        <f>シフト!S34</f>
        <v>0</v>
      </c>
      <c r="U84" s="58">
        <f>シフト!T34</f>
        <v>0</v>
      </c>
      <c r="V84" s="58">
        <f>シフト!U34</f>
        <v>0</v>
      </c>
      <c r="W84" s="58">
        <f>シフト!V34</f>
        <v>0</v>
      </c>
      <c r="X84" s="58">
        <f>シフト!W34</f>
        <v>0</v>
      </c>
      <c r="Y84" s="58">
        <f>シフト!X34</f>
        <v>0</v>
      </c>
      <c r="Z84" s="156">
        <f>シフト!Y34</f>
        <v>0</v>
      </c>
      <c r="AA84" s="152">
        <f>シフト!Z34</f>
        <v>0</v>
      </c>
      <c r="AB84" s="58">
        <f>シフト!AA34</f>
        <v>0</v>
      </c>
      <c r="AC84" s="58">
        <f>シフト!AB34</f>
        <v>0</v>
      </c>
      <c r="AD84" s="58">
        <f>シフト!AC34</f>
        <v>0</v>
      </c>
      <c r="AE84" s="58">
        <f>シフト!AD34</f>
        <v>0</v>
      </c>
      <c r="AF84" s="58">
        <f>シフト!AE34</f>
        <v>0</v>
      </c>
      <c r="AG84" s="58">
        <f>シフト!AF34</f>
        <v>0</v>
      </c>
      <c r="AH84" s="58">
        <f>シフト!AG34</f>
        <v>0</v>
      </c>
      <c r="AI84" s="58">
        <f>シフト!AH34</f>
        <v>0</v>
      </c>
      <c r="AJ84" s="58">
        <f>シフト!AI34</f>
        <v>0</v>
      </c>
      <c r="AK84" s="80">
        <f>シフト!AJ34</f>
        <v>0</v>
      </c>
      <c r="AL84" s="64"/>
      <c r="AM84" s="310">
        <f t="shared" si="43"/>
        <v>0</v>
      </c>
      <c r="AN84" s="205">
        <f t="shared" si="44"/>
        <v>1</v>
      </c>
      <c r="AO84" s="183"/>
      <c r="AP84" s="183"/>
      <c r="AQ84" s="183"/>
    </row>
    <row r="85" spans="1:43" ht="18" customHeight="1">
      <c r="A85" s="40"/>
      <c r="B85" s="65" t="s">
        <v>39</v>
      </c>
      <c r="C85" s="69" t="s">
        <v>36</v>
      </c>
      <c r="D85" s="63"/>
      <c r="E85" s="399"/>
      <c r="F85" s="50" t="s">
        <v>31</v>
      </c>
      <c r="G85" s="59">
        <f aca="true" t="shared" si="54" ref="G85:AK85">VLOOKUP(G84,$AO$8:$AQ$36,2,FALSE)</f>
        <v>0</v>
      </c>
      <c r="H85" s="58">
        <f t="shared" si="54"/>
        <v>0</v>
      </c>
      <c r="I85" s="58">
        <f t="shared" si="54"/>
        <v>0</v>
      </c>
      <c r="J85" s="58">
        <f t="shared" si="54"/>
        <v>0</v>
      </c>
      <c r="K85" s="58">
        <f t="shared" si="54"/>
        <v>0</v>
      </c>
      <c r="L85" s="58">
        <f t="shared" si="54"/>
        <v>0</v>
      </c>
      <c r="M85" s="58">
        <f t="shared" si="54"/>
        <v>0</v>
      </c>
      <c r="N85" s="58">
        <f t="shared" si="54"/>
        <v>0</v>
      </c>
      <c r="O85" s="58">
        <f t="shared" si="54"/>
        <v>0</v>
      </c>
      <c r="P85" s="156">
        <f t="shared" si="54"/>
        <v>0</v>
      </c>
      <c r="Q85" s="152">
        <f t="shared" si="54"/>
        <v>0</v>
      </c>
      <c r="R85" s="58">
        <f t="shared" si="54"/>
        <v>0</v>
      </c>
      <c r="S85" s="58">
        <f t="shared" si="54"/>
        <v>0</v>
      </c>
      <c r="T85" s="58">
        <f t="shared" si="54"/>
        <v>0</v>
      </c>
      <c r="U85" s="58">
        <f t="shared" si="54"/>
        <v>0</v>
      </c>
      <c r="V85" s="58">
        <f t="shared" si="54"/>
        <v>0</v>
      </c>
      <c r="W85" s="58">
        <f t="shared" si="54"/>
        <v>0</v>
      </c>
      <c r="X85" s="58">
        <f t="shared" si="54"/>
        <v>0</v>
      </c>
      <c r="Y85" s="58">
        <f t="shared" si="54"/>
        <v>0</v>
      </c>
      <c r="Z85" s="156">
        <f t="shared" si="54"/>
        <v>0</v>
      </c>
      <c r="AA85" s="152">
        <f t="shared" si="54"/>
        <v>0</v>
      </c>
      <c r="AB85" s="58">
        <f t="shared" si="54"/>
        <v>0</v>
      </c>
      <c r="AC85" s="58">
        <f t="shared" si="54"/>
        <v>0</v>
      </c>
      <c r="AD85" s="58">
        <f t="shared" si="54"/>
        <v>0</v>
      </c>
      <c r="AE85" s="58">
        <f t="shared" si="54"/>
        <v>0</v>
      </c>
      <c r="AF85" s="58">
        <f t="shared" si="54"/>
        <v>0</v>
      </c>
      <c r="AG85" s="58">
        <f t="shared" si="54"/>
        <v>0</v>
      </c>
      <c r="AH85" s="58">
        <f t="shared" si="54"/>
        <v>0</v>
      </c>
      <c r="AI85" s="58">
        <f t="shared" si="54"/>
        <v>0</v>
      </c>
      <c r="AJ85" s="58">
        <f t="shared" si="54"/>
        <v>0</v>
      </c>
      <c r="AK85" s="80">
        <f t="shared" si="54"/>
        <v>0</v>
      </c>
      <c r="AL85" s="64">
        <f>SUM(G85:AK85)</f>
        <v>0</v>
      </c>
      <c r="AM85" s="310">
        <f t="shared" si="43"/>
        <v>0</v>
      </c>
      <c r="AN85" s="205">
        <f t="shared" si="44"/>
        <v>1</v>
      </c>
      <c r="AO85" s="183"/>
      <c r="AP85" s="183"/>
      <c r="AQ85" s="183"/>
    </row>
    <row r="86" spans="1:43" ht="18" customHeight="1">
      <c r="A86" s="40"/>
      <c r="B86" s="54">
        <f>IF(シフト!B35="","",シフト!B35)</f>
      </c>
      <c r="C86" s="60">
        <f>IF(シフト!C35="","",シフト!C35)</f>
      </c>
      <c r="D86" s="61">
        <f>IF(シフト!D35="","",シフト!D35)</f>
      </c>
      <c r="E86" s="397">
        <f>IF(シフト!E35="","",シフト!E35)</f>
      </c>
      <c r="F86" s="50" t="s">
        <v>20</v>
      </c>
      <c r="G86" s="70">
        <f aca="true" t="shared" si="55" ref="G86:AK86">VLOOKUP(G87,$AO$8:$AQ$36,3,FALSE)</f>
        <v>0</v>
      </c>
      <c r="H86" s="66">
        <f t="shared" si="55"/>
        <v>0</v>
      </c>
      <c r="I86" s="66">
        <f t="shared" si="55"/>
        <v>0</v>
      </c>
      <c r="J86" s="66">
        <f t="shared" si="55"/>
        <v>0</v>
      </c>
      <c r="K86" s="66">
        <f t="shared" si="55"/>
        <v>0</v>
      </c>
      <c r="L86" s="66">
        <f t="shared" si="55"/>
        <v>0</v>
      </c>
      <c r="M86" s="66">
        <f t="shared" si="55"/>
        <v>0</v>
      </c>
      <c r="N86" s="66">
        <f t="shared" si="55"/>
        <v>0</v>
      </c>
      <c r="O86" s="66">
        <f t="shared" si="55"/>
        <v>0</v>
      </c>
      <c r="P86" s="160">
        <f t="shared" si="55"/>
        <v>0</v>
      </c>
      <c r="Q86" s="161">
        <f t="shared" si="55"/>
        <v>0</v>
      </c>
      <c r="R86" s="66">
        <f t="shared" si="55"/>
        <v>0</v>
      </c>
      <c r="S86" s="66">
        <f t="shared" si="55"/>
        <v>0</v>
      </c>
      <c r="T86" s="66">
        <f t="shared" si="55"/>
        <v>0</v>
      </c>
      <c r="U86" s="66">
        <f t="shared" si="55"/>
        <v>0</v>
      </c>
      <c r="V86" s="66">
        <f t="shared" si="55"/>
        <v>0</v>
      </c>
      <c r="W86" s="66">
        <f t="shared" si="55"/>
        <v>0</v>
      </c>
      <c r="X86" s="66">
        <f t="shared" si="55"/>
        <v>0</v>
      </c>
      <c r="Y86" s="66">
        <f t="shared" si="55"/>
        <v>0</v>
      </c>
      <c r="Z86" s="160">
        <f t="shared" si="55"/>
        <v>0</v>
      </c>
      <c r="AA86" s="161">
        <f t="shared" si="55"/>
        <v>0</v>
      </c>
      <c r="AB86" s="66">
        <f t="shared" si="55"/>
        <v>0</v>
      </c>
      <c r="AC86" s="66">
        <f t="shared" si="55"/>
        <v>0</v>
      </c>
      <c r="AD86" s="66">
        <f t="shared" si="55"/>
        <v>0</v>
      </c>
      <c r="AE86" s="66">
        <f t="shared" si="55"/>
        <v>0</v>
      </c>
      <c r="AF86" s="66">
        <f t="shared" si="55"/>
        <v>0</v>
      </c>
      <c r="AG86" s="66">
        <f t="shared" si="55"/>
        <v>0</v>
      </c>
      <c r="AH86" s="66">
        <f t="shared" si="55"/>
        <v>0</v>
      </c>
      <c r="AI86" s="66">
        <f t="shared" si="55"/>
        <v>0</v>
      </c>
      <c r="AJ86" s="66">
        <f t="shared" si="55"/>
        <v>0</v>
      </c>
      <c r="AK86" s="162">
        <f t="shared" si="55"/>
        <v>0</v>
      </c>
      <c r="AL86" s="64">
        <f>SUM(G86:AK86)</f>
        <v>0</v>
      </c>
      <c r="AM86" s="310"/>
      <c r="AN86" s="205"/>
      <c r="AO86" s="183"/>
      <c r="AP86" s="183"/>
      <c r="AQ86" s="183"/>
    </row>
    <row r="87" spans="1:43" ht="14.25" hidden="1">
      <c r="A87" s="40"/>
      <c r="B87" s="54"/>
      <c r="C87" s="90"/>
      <c r="D87" s="73"/>
      <c r="E87" s="398"/>
      <c r="F87" s="50"/>
      <c r="G87" s="59">
        <f>シフト!F35</f>
        <v>0</v>
      </c>
      <c r="H87" s="58">
        <f>シフト!G35</f>
        <v>0</v>
      </c>
      <c r="I87" s="58">
        <f>シフト!H35</f>
        <v>0</v>
      </c>
      <c r="J87" s="58">
        <f>シフト!I35</f>
        <v>0</v>
      </c>
      <c r="K87" s="58">
        <f>シフト!J35</f>
        <v>0</v>
      </c>
      <c r="L87" s="58">
        <f>シフト!K35</f>
        <v>0</v>
      </c>
      <c r="M87" s="58">
        <f>シフト!L35</f>
        <v>0</v>
      </c>
      <c r="N87" s="58">
        <f>シフト!M35</f>
        <v>0</v>
      </c>
      <c r="O87" s="58">
        <f>シフト!N35</f>
        <v>0</v>
      </c>
      <c r="P87" s="156">
        <f>シフト!O35</f>
        <v>0</v>
      </c>
      <c r="Q87" s="152">
        <f>シフト!P35</f>
        <v>0</v>
      </c>
      <c r="R87" s="58">
        <f>シフト!Q35</f>
        <v>0</v>
      </c>
      <c r="S87" s="58">
        <f>シフト!R35</f>
        <v>0</v>
      </c>
      <c r="T87" s="58">
        <f>シフト!S35</f>
        <v>0</v>
      </c>
      <c r="U87" s="58">
        <f>シフト!T35</f>
        <v>0</v>
      </c>
      <c r="V87" s="58">
        <f>シフト!U35</f>
        <v>0</v>
      </c>
      <c r="W87" s="58">
        <f>シフト!V35</f>
        <v>0</v>
      </c>
      <c r="X87" s="58">
        <f>シフト!W35</f>
        <v>0</v>
      </c>
      <c r="Y87" s="58">
        <f>シフト!X35</f>
        <v>0</v>
      </c>
      <c r="Z87" s="156">
        <f>シフト!Y35</f>
        <v>0</v>
      </c>
      <c r="AA87" s="152">
        <f>シフト!Z35</f>
        <v>0</v>
      </c>
      <c r="AB87" s="58">
        <f>シフト!AA35</f>
        <v>0</v>
      </c>
      <c r="AC87" s="58">
        <f>シフト!AB35</f>
        <v>0</v>
      </c>
      <c r="AD87" s="58">
        <f>シフト!AC35</f>
        <v>0</v>
      </c>
      <c r="AE87" s="58">
        <f>シフト!AD35</f>
        <v>0</v>
      </c>
      <c r="AF87" s="58">
        <f>シフト!AE35</f>
        <v>0</v>
      </c>
      <c r="AG87" s="58">
        <f>シフト!AF35</f>
        <v>0</v>
      </c>
      <c r="AH87" s="58">
        <f>シフト!AG35</f>
        <v>0</v>
      </c>
      <c r="AI87" s="58">
        <f>シフト!AH35</f>
        <v>0</v>
      </c>
      <c r="AJ87" s="58">
        <f>シフト!AI35</f>
        <v>0</v>
      </c>
      <c r="AK87" s="80">
        <f>シフト!AJ35</f>
        <v>0</v>
      </c>
      <c r="AL87" s="64"/>
      <c r="AM87" s="310">
        <f t="shared" si="43"/>
        <v>0</v>
      </c>
      <c r="AN87" s="205">
        <f t="shared" si="44"/>
        <v>1</v>
      </c>
      <c r="AO87" s="183"/>
      <c r="AP87" s="183"/>
      <c r="AQ87" s="183"/>
    </row>
    <row r="88" spans="1:43" ht="18" customHeight="1">
      <c r="A88" s="40"/>
      <c r="B88" s="65" t="s">
        <v>39</v>
      </c>
      <c r="C88" s="69" t="s">
        <v>36</v>
      </c>
      <c r="D88" s="63"/>
      <c r="E88" s="399"/>
      <c r="F88" s="50" t="s">
        <v>31</v>
      </c>
      <c r="G88" s="59">
        <f aca="true" t="shared" si="56" ref="G88:AK88">VLOOKUP(G87,$AO$8:$AQ$36,2,FALSE)</f>
        <v>0</v>
      </c>
      <c r="H88" s="58">
        <f t="shared" si="56"/>
        <v>0</v>
      </c>
      <c r="I88" s="58">
        <f t="shared" si="56"/>
        <v>0</v>
      </c>
      <c r="J88" s="58">
        <f t="shared" si="56"/>
        <v>0</v>
      </c>
      <c r="K88" s="58">
        <f t="shared" si="56"/>
        <v>0</v>
      </c>
      <c r="L88" s="58">
        <f t="shared" si="56"/>
        <v>0</v>
      </c>
      <c r="M88" s="58">
        <f t="shared" si="56"/>
        <v>0</v>
      </c>
      <c r="N88" s="58">
        <f t="shared" si="56"/>
        <v>0</v>
      </c>
      <c r="O88" s="58">
        <f t="shared" si="56"/>
        <v>0</v>
      </c>
      <c r="P88" s="156">
        <f t="shared" si="56"/>
        <v>0</v>
      </c>
      <c r="Q88" s="152">
        <f t="shared" si="56"/>
        <v>0</v>
      </c>
      <c r="R88" s="58">
        <f t="shared" si="56"/>
        <v>0</v>
      </c>
      <c r="S88" s="58">
        <f t="shared" si="56"/>
        <v>0</v>
      </c>
      <c r="T88" s="58">
        <f t="shared" si="56"/>
        <v>0</v>
      </c>
      <c r="U88" s="58">
        <f t="shared" si="56"/>
        <v>0</v>
      </c>
      <c r="V88" s="58">
        <f t="shared" si="56"/>
        <v>0</v>
      </c>
      <c r="W88" s="58">
        <f t="shared" si="56"/>
        <v>0</v>
      </c>
      <c r="X88" s="58">
        <f t="shared" si="56"/>
        <v>0</v>
      </c>
      <c r="Y88" s="58">
        <f t="shared" si="56"/>
        <v>0</v>
      </c>
      <c r="Z88" s="156">
        <f t="shared" si="56"/>
        <v>0</v>
      </c>
      <c r="AA88" s="152">
        <f t="shared" si="56"/>
        <v>0</v>
      </c>
      <c r="AB88" s="58">
        <f t="shared" si="56"/>
        <v>0</v>
      </c>
      <c r="AC88" s="58">
        <f t="shared" si="56"/>
        <v>0</v>
      </c>
      <c r="AD88" s="58">
        <f t="shared" si="56"/>
        <v>0</v>
      </c>
      <c r="AE88" s="58">
        <f t="shared" si="56"/>
        <v>0</v>
      </c>
      <c r="AF88" s="58">
        <f t="shared" si="56"/>
        <v>0</v>
      </c>
      <c r="AG88" s="58">
        <f t="shared" si="56"/>
        <v>0</v>
      </c>
      <c r="AH88" s="58">
        <f t="shared" si="56"/>
        <v>0</v>
      </c>
      <c r="AI88" s="58">
        <f t="shared" si="56"/>
        <v>0</v>
      </c>
      <c r="AJ88" s="58">
        <f t="shared" si="56"/>
        <v>0</v>
      </c>
      <c r="AK88" s="80">
        <f t="shared" si="56"/>
        <v>0</v>
      </c>
      <c r="AL88" s="64">
        <f>SUM(G88:AK88)</f>
        <v>0</v>
      </c>
      <c r="AM88" s="310">
        <f t="shared" si="43"/>
        <v>0</v>
      </c>
      <c r="AN88" s="205">
        <f t="shared" si="44"/>
        <v>1</v>
      </c>
      <c r="AO88" s="183"/>
      <c r="AP88" s="183"/>
      <c r="AQ88" s="183"/>
    </row>
    <row r="89" spans="1:43" ht="16.5" customHeight="1">
      <c r="A89" s="40"/>
      <c r="B89" s="54">
        <f>IF(シフト!B36="","",シフト!B36)</f>
      </c>
      <c r="C89" s="60">
        <f>IF(シフト!C36="","",シフト!C36)</f>
      </c>
      <c r="D89" s="61">
        <f>IF(シフト!D36="","",シフト!D36)</f>
      </c>
      <c r="E89" s="397">
        <f>IF(シフト!E36="","",シフト!E36)</f>
      </c>
      <c r="F89" s="50" t="s">
        <v>20</v>
      </c>
      <c r="G89" s="70">
        <f aca="true" t="shared" si="57" ref="G89:AK89">VLOOKUP(G90,$AO$8:$AQ$36,3,FALSE)</f>
        <v>0</v>
      </c>
      <c r="H89" s="66">
        <f t="shared" si="57"/>
        <v>0</v>
      </c>
      <c r="I89" s="66">
        <f t="shared" si="57"/>
        <v>0</v>
      </c>
      <c r="J89" s="66">
        <f t="shared" si="57"/>
        <v>0</v>
      </c>
      <c r="K89" s="66">
        <f t="shared" si="57"/>
        <v>0</v>
      </c>
      <c r="L89" s="66">
        <f t="shared" si="57"/>
        <v>0</v>
      </c>
      <c r="M89" s="66">
        <f t="shared" si="57"/>
        <v>0</v>
      </c>
      <c r="N89" s="66">
        <f t="shared" si="57"/>
        <v>0</v>
      </c>
      <c r="O89" s="66">
        <f t="shared" si="57"/>
        <v>0</v>
      </c>
      <c r="P89" s="160">
        <f t="shared" si="57"/>
        <v>0</v>
      </c>
      <c r="Q89" s="161">
        <f t="shared" si="57"/>
        <v>0</v>
      </c>
      <c r="R89" s="66">
        <f t="shared" si="57"/>
        <v>0</v>
      </c>
      <c r="S89" s="66">
        <f t="shared" si="57"/>
        <v>0</v>
      </c>
      <c r="T89" s="66">
        <f t="shared" si="57"/>
        <v>0</v>
      </c>
      <c r="U89" s="66">
        <f t="shared" si="57"/>
        <v>0</v>
      </c>
      <c r="V89" s="66">
        <f t="shared" si="57"/>
        <v>0</v>
      </c>
      <c r="W89" s="66">
        <f t="shared" si="57"/>
        <v>0</v>
      </c>
      <c r="X89" s="66">
        <f t="shared" si="57"/>
        <v>0</v>
      </c>
      <c r="Y89" s="66">
        <f t="shared" si="57"/>
        <v>0</v>
      </c>
      <c r="Z89" s="160">
        <f t="shared" si="57"/>
        <v>0</v>
      </c>
      <c r="AA89" s="161">
        <f t="shared" si="57"/>
        <v>0</v>
      </c>
      <c r="AB89" s="66">
        <f t="shared" si="57"/>
        <v>0</v>
      </c>
      <c r="AC89" s="66">
        <f t="shared" si="57"/>
        <v>0</v>
      </c>
      <c r="AD89" s="66">
        <f t="shared" si="57"/>
        <v>0</v>
      </c>
      <c r="AE89" s="66">
        <f t="shared" si="57"/>
        <v>0</v>
      </c>
      <c r="AF89" s="66">
        <f t="shared" si="57"/>
        <v>0</v>
      </c>
      <c r="AG89" s="66">
        <f t="shared" si="57"/>
        <v>0</v>
      </c>
      <c r="AH89" s="66">
        <f t="shared" si="57"/>
        <v>0</v>
      </c>
      <c r="AI89" s="66">
        <f t="shared" si="57"/>
        <v>0</v>
      </c>
      <c r="AJ89" s="66">
        <f t="shared" si="57"/>
        <v>0</v>
      </c>
      <c r="AK89" s="162">
        <f t="shared" si="57"/>
        <v>0</v>
      </c>
      <c r="AL89" s="64">
        <f>SUM(G89:AK89)</f>
        <v>0</v>
      </c>
      <c r="AM89" s="310"/>
      <c r="AN89" s="205"/>
      <c r="AO89" s="183"/>
      <c r="AP89" s="183"/>
      <c r="AQ89" s="183"/>
    </row>
    <row r="90" spans="1:43" ht="14.25" hidden="1">
      <c r="A90" s="40"/>
      <c r="B90" s="54"/>
      <c r="C90" s="90"/>
      <c r="D90" s="73"/>
      <c r="E90" s="398"/>
      <c r="F90" s="50"/>
      <c r="G90" s="59">
        <f>シフト!F36</f>
        <v>0</v>
      </c>
      <c r="H90" s="58">
        <f>シフト!G36</f>
        <v>0</v>
      </c>
      <c r="I90" s="58">
        <f>シフト!H36</f>
        <v>0</v>
      </c>
      <c r="J90" s="58">
        <f>シフト!I36</f>
        <v>0</v>
      </c>
      <c r="K90" s="58">
        <f>シフト!J36</f>
        <v>0</v>
      </c>
      <c r="L90" s="58">
        <f>シフト!K36</f>
        <v>0</v>
      </c>
      <c r="M90" s="58">
        <f>シフト!L36</f>
        <v>0</v>
      </c>
      <c r="N90" s="58">
        <f>シフト!M36</f>
        <v>0</v>
      </c>
      <c r="O90" s="58">
        <f>シフト!N36</f>
        <v>0</v>
      </c>
      <c r="P90" s="156">
        <f>シフト!O36</f>
        <v>0</v>
      </c>
      <c r="Q90" s="152">
        <f>シフト!P36</f>
        <v>0</v>
      </c>
      <c r="R90" s="58">
        <f>シフト!Q36</f>
        <v>0</v>
      </c>
      <c r="S90" s="58">
        <f>シフト!R36</f>
        <v>0</v>
      </c>
      <c r="T90" s="58">
        <f>シフト!S36</f>
        <v>0</v>
      </c>
      <c r="U90" s="58">
        <f>シフト!T36</f>
        <v>0</v>
      </c>
      <c r="V90" s="58">
        <f>シフト!U36</f>
        <v>0</v>
      </c>
      <c r="W90" s="58">
        <f>シフト!V36</f>
        <v>0</v>
      </c>
      <c r="X90" s="58">
        <f>シフト!W36</f>
        <v>0</v>
      </c>
      <c r="Y90" s="58">
        <f>シフト!X36</f>
        <v>0</v>
      </c>
      <c r="Z90" s="156">
        <f>シフト!Y36</f>
        <v>0</v>
      </c>
      <c r="AA90" s="152">
        <f>シフト!Z36</f>
        <v>0</v>
      </c>
      <c r="AB90" s="58">
        <f>シフト!AA36</f>
        <v>0</v>
      </c>
      <c r="AC90" s="58">
        <f>シフト!AB36</f>
        <v>0</v>
      </c>
      <c r="AD90" s="58">
        <f>シフト!AC36</f>
        <v>0</v>
      </c>
      <c r="AE90" s="58">
        <f>シフト!AD36</f>
        <v>0</v>
      </c>
      <c r="AF90" s="58">
        <f>シフト!AE36</f>
        <v>0</v>
      </c>
      <c r="AG90" s="58">
        <f>シフト!AF36</f>
        <v>0</v>
      </c>
      <c r="AH90" s="58">
        <f>シフト!AG36</f>
        <v>0</v>
      </c>
      <c r="AI90" s="58">
        <f>シフト!AH36</f>
        <v>0</v>
      </c>
      <c r="AJ90" s="58">
        <f>シフト!AI36</f>
        <v>0</v>
      </c>
      <c r="AK90" s="80">
        <f>シフト!AJ36</f>
        <v>0</v>
      </c>
      <c r="AL90" s="64"/>
      <c r="AM90" s="310">
        <f t="shared" si="43"/>
        <v>0</v>
      </c>
      <c r="AN90" s="205">
        <f t="shared" si="44"/>
        <v>1</v>
      </c>
      <c r="AO90" s="183"/>
      <c r="AP90" s="183"/>
      <c r="AQ90" s="183"/>
    </row>
    <row r="91" spans="1:43" ht="18" customHeight="1">
      <c r="A91" s="40"/>
      <c r="B91" s="65" t="s">
        <v>39</v>
      </c>
      <c r="C91" s="69" t="s">
        <v>36</v>
      </c>
      <c r="D91" s="63"/>
      <c r="E91" s="399"/>
      <c r="F91" s="50" t="s">
        <v>31</v>
      </c>
      <c r="G91" s="59">
        <f aca="true" t="shared" si="58" ref="G91:AK91">VLOOKUP(G90,$AO$8:$AQ$36,2,FALSE)</f>
        <v>0</v>
      </c>
      <c r="H91" s="58">
        <f t="shared" si="58"/>
        <v>0</v>
      </c>
      <c r="I91" s="58">
        <f t="shared" si="58"/>
        <v>0</v>
      </c>
      <c r="J91" s="58">
        <f t="shared" si="58"/>
        <v>0</v>
      </c>
      <c r="K91" s="58">
        <f t="shared" si="58"/>
        <v>0</v>
      </c>
      <c r="L91" s="58">
        <f t="shared" si="58"/>
        <v>0</v>
      </c>
      <c r="M91" s="58">
        <f t="shared" si="58"/>
        <v>0</v>
      </c>
      <c r="N91" s="58">
        <f t="shared" si="58"/>
        <v>0</v>
      </c>
      <c r="O91" s="58">
        <f t="shared" si="58"/>
        <v>0</v>
      </c>
      <c r="P91" s="156">
        <f t="shared" si="58"/>
        <v>0</v>
      </c>
      <c r="Q91" s="152">
        <f t="shared" si="58"/>
        <v>0</v>
      </c>
      <c r="R91" s="58">
        <f t="shared" si="58"/>
        <v>0</v>
      </c>
      <c r="S91" s="58">
        <f t="shared" si="58"/>
        <v>0</v>
      </c>
      <c r="T91" s="58">
        <f t="shared" si="58"/>
        <v>0</v>
      </c>
      <c r="U91" s="58">
        <f t="shared" si="58"/>
        <v>0</v>
      </c>
      <c r="V91" s="58">
        <f t="shared" si="58"/>
        <v>0</v>
      </c>
      <c r="W91" s="58">
        <f t="shared" si="58"/>
        <v>0</v>
      </c>
      <c r="X91" s="58">
        <f t="shared" si="58"/>
        <v>0</v>
      </c>
      <c r="Y91" s="58">
        <f t="shared" si="58"/>
        <v>0</v>
      </c>
      <c r="Z91" s="156">
        <f t="shared" si="58"/>
        <v>0</v>
      </c>
      <c r="AA91" s="152">
        <f t="shared" si="58"/>
        <v>0</v>
      </c>
      <c r="AB91" s="58">
        <f t="shared" si="58"/>
        <v>0</v>
      </c>
      <c r="AC91" s="58">
        <f t="shared" si="58"/>
        <v>0</v>
      </c>
      <c r="AD91" s="58">
        <f t="shared" si="58"/>
        <v>0</v>
      </c>
      <c r="AE91" s="58">
        <f t="shared" si="58"/>
        <v>0</v>
      </c>
      <c r="AF91" s="58">
        <f t="shared" si="58"/>
        <v>0</v>
      </c>
      <c r="AG91" s="58">
        <f t="shared" si="58"/>
        <v>0</v>
      </c>
      <c r="AH91" s="58">
        <f t="shared" si="58"/>
        <v>0</v>
      </c>
      <c r="AI91" s="58">
        <f t="shared" si="58"/>
        <v>0</v>
      </c>
      <c r="AJ91" s="58">
        <f t="shared" si="58"/>
        <v>0</v>
      </c>
      <c r="AK91" s="80">
        <f t="shared" si="58"/>
        <v>0</v>
      </c>
      <c r="AL91" s="64">
        <f>SUM(G91:AK91)</f>
        <v>0</v>
      </c>
      <c r="AM91" s="310">
        <f t="shared" si="43"/>
        <v>0</v>
      </c>
      <c r="AN91" s="205">
        <f t="shared" si="44"/>
        <v>1</v>
      </c>
      <c r="AO91" s="183"/>
      <c r="AP91" s="183"/>
      <c r="AQ91" s="183"/>
    </row>
    <row r="92" spans="1:43" ht="14.25">
      <c r="A92" s="40"/>
      <c r="B92" s="54">
        <f>IF(シフト!B37="","",シフト!B37)</f>
      </c>
      <c r="C92" s="60">
        <f>IF(シフト!C37="","",シフト!C37)</f>
      </c>
      <c r="D92" s="61">
        <f>IF(シフト!D37="","",シフト!D37)</f>
      </c>
      <c r="E92" s="397">
        <f>IF(シフト!E37="","",シフト!E37)</f>
      </c>
      <c r="F92" s="50" t="s">
        <v>20</v>
      </c>
      <c r="G92" s="70">
        <f aca="true" t="shared" si="59" ref="G92:AK92">VLOOKUP(G93,$AO$8:$AQ$36,3,FALSE)</f>
        <v>0</v>
      </c>
      <c r="H92" s="66">
        <f t="shared" si="59"/>
        <v>0</v>
      </c>
      <c r="I92" s="66">
        <f t="shared" si="59"/>
        <v>0</v>
      </c>
      <c r="J92" s="66">
        <f t="shared" si="59"/>
        <v>0</v>
      </c>
      <c r="K92" s="66">
        <f t="shared" si="59"/>
        <v>0</v>
      </c>
      <c r="L92" s="66">
        <f t="shared" si="59"/>
        <v>0</v>
      </c>
      <c r="M92" s="66">
        <f t="shared" si="59"/>
        <v>0</v>
      </c>
      <c r="N92" s="66">
        <f t="shared" si="59"/>
        <v>0</v>
      </c>
      <c r="O92" s="66">
        <f t="shared" si="59"/>
        <v>0</v>
      </c>
      <c r="P92" s="160">
        <f t="shared" si="59"/>
        <v>0</v>
      </c>
      <c r="Q92" s="161">
        <f t="shared" si="59"/>
        <v>0</v>
      </c>
      <c r="R92" s="66">
        <f t="shared" si="59"/>
        <v>0</v>
      </c>
      <c r="S92" s="66">
        <f t="shared" si="59"/>
        <v>0</v>
      </c>
      <c r="T92" s="66">
        <f t="shared" si="59"/>
        <v>0</v>
      </c>
      <c r="U92" s="66">
        <f t="shared" si="59"/>
        <v>0</v>
      </c>
      <c r="V92" s="66">
        <f t="shared" si="59"/>
        <v>0</v>
      </c>
      <c r="W92" s="66">
        <f t="shared" si="59"/>
        <v>0</v>
      </c>
      <c r="X92" s="66">
        <f t="shared" si="59"/>
        <v>0</v>
      </c>
      <c r="Y92" s="66">
        <f t="shared" si="59"/>
        <v>0</v>
      </c>
      <c r="Z92" s="160">
        <f t="shared" si="59"/>
        <v>0</v>
      </c>
      <c r="AA92" s="161">
        <f t="shared" si="59"/>
        <v>0</v>
      </c>
      <c r="AB92" s="66">
        <f t="shared" si="59"/>
        <v>0</v>
      </c>
      <c r="AC92" s="66">
        <f t="shared" si="59"/>
        <v>0</v>
      </c>
      <c r="AD92" s="66">
        <f t="shared" si="59"/>
        <v>0</v>
      </c>
      <c r="AE92" s="66">
        <f t="shared" si="59"/>
        <v>0</v>
      </c>
      <c r="AF92" s="66">
        <f t="shared" si="59"/>
        <v>0</v>
      </c>
      <c r="AG92" s="66">
        <f t="shared" si="59"/>
        <v>0</v>
      </c>
      <c r="AH92" s="66">
        <f t="shared" si="59"/>
        <v>0</v>
      </c>
      <c r="AI92" s="66">
        <f t="shared" si="59"/>
        <v>0</v>
      </c>
      <c r="AJ92" s="66">
        <f t="shared" si="59"/>
        <v>0</v>
      </c>
      <c r="AK92" s="162">
        <f t="shared" si="59"/>
        <v>0</v>
      </c>
      <c r="AL92" s="64">
        <f>SUM(G92:AK92)</f>
        <v>0</v>
      </c>
      <c r="AM92" s="310"/>
      <c r="AN92" s="205"/>
      <c r="AO92" s="183"/>
      <c r="AP92" s="183"/>
      <c r="AQ92" s="183"/>
    </row>
    <row r="93" spans="1:43" ht="14.25" hidden="1">
      <c r="A93" s="40"/>
      <c r="B93" s="54"/>
      <c r="C93" s="90"/>
      <c r="D93" s="73"/>
      <c r="E93" s="398"/>
      <c r="F93" s="50"/>
      <c r="G93" s="59">
        <f>シフト!F37</f>
        <v>0</v>
      </c>
      <c r="H93" s="58">
        <f>シフト!G37</f>
        <v>0</v>
      </c>
      <c r="I93" s="58">
        <f>シフト!H37</f>
        <v>0</v>
      </c>
      <c r="J93" s="58">
        <f>シフト!I37</f>
        <v>0</v>
      </c>
      <c r="K93" s="58">
        <f>シフト!J37</f>
        <v>0</v>
      </c>
      <c r="L93" s="58">
        <f>シフト!K37</f>
        <v>0</v>
      </c>
      <c r="M93" s="58">
        <f>シフト!L37</f>
        <v>0</v>
      </c>
      <c r="N93" s="58">
        <f>シフト!M37</f>
        <v>0</v>
      </c>
      <c r="O93" s="58">
        <f>シフト!N37</f>
        <v>0</v>
      </c>
      <c r="P93" s="156">
        <f>シフト!O37</f>
        <v>0</v>
      </c>
      <c r="Q93" s="152">
        <f>シフト!P37</f>
        <v>0</v>
      </c>
      <c r="R93" s="58">
        <f>シフト!Q37</f>
        <v>0</v>
      </c>
      <c r="S93" s="58">
        <f>シフト!R37</f>
        <v>0</v>
      </c>
      <c r="T93" s="58">
        <f>シフト!S37</f>
        <v>0</v>
      </c>
      <c r="U93" s="58">
        <f>シフト!T37</f>
        <v>0</v>
      </c>
      <c r="V93" s="58">
        <f>シフト!U37</f>
        <v>0</v>
      </c>
      <c r="W93" s="58">
        <f>シフト!V37</f>
        <v>0</v>
      </c>
      <c r="X93" s="58">
        <f>シフト!W37</f>
        <v>0</v>
      </c>
      <c r="Y93" s="58">
        <f>シフト!X37</f>
        <v>0</v>
      </c>
      <c r="Z93" s="156">
        <f>シフト!Y37</f>
        <v>0</v>
      </c>
      <c r="AA93" s="152">
        <f>シフト!Z37</f>
        <v>0</v>
      </c>
      <c r="AB93" s="58">
        <f>シフト!AA37</f>
        <v>0</v>
      </c>
      <c r="AC93" s="58">
        <f>シフト!AB37</f>
        <v>0</v>
      </c>
      <c r="AD93" s="58">
        <f>シフト!AC37</f>
        <v>0</v>
      </c>
      <c r="AE93" s="58">
        <f>シフト!AD37</f>
        <v>0</v>
      </c>
      <c r="AF93" s="58">
        <f>シフト!AE37</f>
        <v>0</v>
      </c>
      <c r="AG93" s="58">
        <f>シフト!AF37</f>
        <v>0</v>
      </c>
      <c r="AH93" s="58">
        <f>シフト!AG37</f>
        <v>0</v>
      </c>
      <c r="AI93" s="58">
        <f>シフト!AH37</f>
        <v>0</v>
      </c>
      <c r="AJ93" s="58">
        <f>シフト!AI37</f>
        <v>0</v>
      </c>
      <c r="AK93" s="80">
        <f>シフト!AJ37</f>
        <v>0</v>
      </c>
      <c r="AL93" s="64"/>
      <c r="AM93" s="310">
        <f t="shared" si="43"/>
        <v>0</v>
      </c>
      <c r="AN93" s="205">
        <f t="shared" si="44"/>
        <v>1</v>
      </c>
      <c r="AO93" s="183"/>
      <c r="AP93" s="183"/>
      <c r="AQ93" s="183"/>
    </row>
    <row r="94" spans="1:43" ht="18" customHeight="1">
      <c r="A94" s="40"/>
      <c r="B94" s="65" t="s">
        <v>39</v>
      </c>
      <c r="C94" s="69" t="s">
        <v>36</v>
      </c>
      <c r="D94" s="63"/>
      <c r="E94" s="399"/>
      <c r="F94" s="50" t="s">
        <v>31</v>
      </c>
      <c r="G94" s="59">
        <f aca="true" t="shared" si="60" ref="G94:AK94">VLOOKUP(G93,$AO$8:$AQ$36,2,FALSE)</f>
        <v>0</v>
      </c>
      <c r="H94" s="58">
        <f t="shared" si="60"/>
        <v>0</v>
      </c>
      <c r="I94" s="58">
        <f t="shared" si="60"/>
        <v>0</v>
      </c>
      <c r="J94" s="58">
        <f t="shared" si="60"/>
        <v>0</v>
      </c>
      <c r="K94" s="58">
        <f t="shared" si="60"/>
        <v>0</v>
      </c>
      <c r="L94" s="58">
        <f t="shared" si="60"/>
        <v>0</v>
      </c>
      <c r="M94" s="58">
        <f t="shared" si="60"/>
        <v>0</v>
      </c>
      <c r="N94" s="58">
        <f t="shared" si="60"/>
        <v>0</v>
      </c>
      <c r="O94" s="58">
        <f t="shared" si="60"/>
        <v>0</v>
      </c>
      <c r="P94" s="156">
        <f t="shared" si="60"/>
        <v>0</v>
      </c>
      <c r="Q94" s="152">
        <f t="shared" si="60"/>
        <v>0</v>
      </c>
      <c r="R94" s="58">
        <f t="shared" si="60"/>
        <v>0</v>
      </c>
      <c r="S94" s="58">
        <f t="shared" si="60"/>
        <v>0</v>
      </c>
      <c r="T94" s="58">
        <f t="shared" si="60"/>
        <v>0</v>
      </c>
      <c r="U94" s="58">
        <f t="shared" si="60"/>
        <v>0</v>
      </c>
      <c r="V94" s="58">
        <f t="shared" si="60"/>
        <v>0</v>
      </c>
      <c r="W94" s="58">
        <f t="shared" si="60"/>
        <v>0</v>
      </c>
      <c r="X94" s="58">
        <f t="shared" si="60"/>
        <v>0</v>
      </c>
      <c r="Y94" s="58">
        <f t="shared" si="60"/>
        <v>0</v>
      </c>
      <c r="Z94" s="156">
        <f t="shared" si="60"/>
        <v>0</v>
      </c>
      <c r="AA94" s="152">
        <f t="shared" si="60"/>
        <v>0</v>
      </c>
      <c r="AB94" s="58">
        <f t="shared" si="60"/>
        <v>0</v>
      </c>
      <c r="AC94" s="58">
        <f t="shared" si="60"/>
        <v>0</v>
      </c>
      <c r="AD94" s="58">
        <f t="shared" si="60"/>
        <v>0</v>
      </c>
      <c r="AE94" s="58">
        <f t="shared" si="60"/>
        <v>0</v>
      </c>
      <c r="AF94" s="58">
        <f t="shared" si="60"/>
        <v>0</v>
      </c>
      <c r="AG94" s="58">
        <f t="shared" si="60"/>
        <v>0</v>
      </c>
      <c r="AH94" s="58">
        <f t="shared" si="60"/>
        <v>0</v>
      </c>
      <c r="AI94" s="58">
        <f t="shared" si="60"/>
        <v>0</v>
      </c>
      <c r="AJ94" s="58">
        <f t="shared" si="60"/>
        <v>0</v>
      </c>
      <c r="AK94" s="80">
        <f t="shared" si="60"/>
        <v>0</v>
      </c>
      <c r="AL94" s="64">
        <f>SUM(G94:AK94)</f>
        <v>0</v>
      </c>
      <c r="AM94" s="310">
        <f t="shared" si="43"/>
        <v>0</v>
      </c>
      <c r="AN94" s="205">
        <f t="shared" si="44"/>
        <v>1</v>
      </c>
      <c r="AO94" s="183"/>
      <c r="AP94" s="183"/>
      <c r="AQ94" s="183"/>
    </row>
    <row r="95" spans="1:43" ht="13.5" customHeight="1">
      <c r="A95" s="40"/>
      <c r="B95" s="54">
        <f>IF(シフト!B38="","",シフト!B38)</f>
      </c>
      <c r="C95" s="60">
        <f>IF(シフト!C38="","",シフト!C38)</f>
      </c>
      <c r="D95" s="61">
        <f>IF(シフト!D38="","",シフト!D38)</f>
      </c>
      <c r="E95" s="397">
        <f>IF(シフト!E38="","",シフト!E38)</f>
      </c>
      <c r="F95" s="50" t="s">
        <v>20</v>
      </c>
      <c r="G95" s="70">
        <f aca="true" t="shared" si="61" ref="G95:AK95">VLOOKUP(G96,$AO$8:$AQ$36,3,FALSE)</f>
        <v>0</v>
      </c>
      <c r="H95" s="66">
        <f t="shared" si="61"/>
        <v>0</v>
      </c>
      <c r="I95" s="66">
        <f t="shared" si="61"/>
        <v>0</v>
      </c>
      <c r="J95" s="66">
        <f t="shared" si="61"/>
        <v>0</v>
      </c>
      <c r="K95" s="66">
        <f t="shared" si="61"/>
        <v>0</v>
      </c>
      <c r="L95" s="66">
        <f t="shared" si="61"/>
        <v>0</v>
      </c>
      <c r="M95" s="66">
        <f t="shared" si="61"/>
        <v>0</v>
      </c>
      <c r="N95" s="66">
        <f t="shared" si="61"/>
        <v>0</v>
      </c>
      <c r="O95" s="66">
        <f t="shared" si="61"/>
        <v>0</v>
      </c>
      <c r="P95" s="160">
        <f t="shared" si="61"/>
        <v>0</v>
      </c>
      <c r="Q95" s="161">
        <f t="shared" si="61"/>
        <v>0</v>
      </c>
      <c r="R95" s="66">
        <f t="shared" si="61"/>
        <v>0</v>
      </c>
      <c r="S95" s="66">
        <f t="shared" si="61"/>
        <v>0</v>
      </c>
      <c r="T95" s="66">
        <f t="shared" si="61"/>
        <v>0</v>
      </c>
      <c r="U95" s="66">
        <f t="shared" si="61"/>
        <v>0</v>
      </c>
      <c r="V95" s="66">
        <f t="shared" si="61"/>
        <v>0</v>
      </c>
      <c r="W95" s="66">
        <f t="shared" si="61"/>
        <v>0</v>
      </c>
      <c r="X95" s="66">
        <f t="shared" si="61"/>
        <v>0</v>
      </c>
      <c r="Y95" s="66">
        <f t="shared" si="61"/>
        <v>0</v>
      </c>
      <c r="Z95" s="160">
        <f t="shared" si="61"/>
        <v>0</v>
      </c>
      <c r="AA95" s="161">
        <f t="shared" si="61"/>
        <v>0</v>
      </c>
      <c r="AB95" s="66">
        <f t="shared" si="61"/>
        <v>0</v>
      </c>
      <c r="AC95" s="66">
        <f t="shared" si="61"/>
        <v>0</v>
      </c>
      <c r="AD95" s="66">
        <f t="shared" si="61"/>
        <v>0</v>
      </c>
      <c r="AE95" s="66">
        <f t="shared" si="61"/>
        <v>0</v>
      </c>
      <c r="AF95" s="66">
        <f t="shared" si="61"/>
        <v>0</v>
      </c>
      <c r="AG95" s="66">
        <f t="shared" si="61"/>
        <v>0</v>
      </c>
      <c r="AH95" s="66">
        <f t="shared" si="61"/>
        <v>0</v>
      </c>
      <c r="AI95" s="66">
        <f t="shared" si="61"/>
        <v>0</v>
      </c>
      <c r="AJ95" s="66">
        <f t="shared" si="61"/>
        <v>0</v>
      </c>
      <c r="AK95" s="162">
        <f t="shared" si="61"/>
        <v>0</v>
      </c>
      <c r="AL95" s="67">
        <f>SUM(G95:AK95)</f>
        <v>0</v>
      </c>
      <c r="AM95" s="310"/>
      <c r="AN95" s="205"/>
      <c r="AO95" s="183"/>
      <c r="AP95" s="183"/>
      <c r="AQ95" s="183"/>
    </row>
    <row r="96" spans="1:43" ht="14.25" hidden="1">
      <c r="A96" s="40"/>
      <c r="B96" s="54"/>
      <c r="C96" s="90"/>
      <c r="D96" s="73"/>
      <c r="E96" s="398"/>
      <c r="F96" s="50"/>
      <c r="G96" s="59">
        <f>シフト!F38</f>
        <v>0</v>
      </c>
      <c r="H96" s="58">
        <f>シフト!G38</f>
        <v>0</v>
      </c>
      <c r="I96" s="58">
        <f>シフト!H38</f>
        <v>0</v>
      </c>
      <c r="J96" s="58">
        <f>シフト!I38</f>
        <v>0</v>
      </c>
      <c r="K96" s="58">
        <f>シフト!J38</f>
        <v>0</v>
      </c>
      <c r="L96" s="58">
        <f>シフト!K38</f>
        <v>0</v>
      </c>
      <c r="M96" s="58">
        <f>シフト!L38</f>
        <v>0</v>
      </c>
      <c r="N96" s="58">
        <f>シフト!M38</f>
        <v>0</v>
      </c>
      <c r="O96" s="58">
        <f>シフト!N38</f>
        <v>0</v>
      </c>
      <c r="P96" s="156">
        <f>シフト!O38</f>
        <v>0</v>
      </c>
      <c r="Q96" s="152">
        <f>シフト!P38</f>
        <v>0</v>
      </c>
      <c r="R96" s="58">
        <f>シフト!Q38</f>
        <v>0</v>
      </c>
      <c r="S96" s="58">
        <f>シフト!R38</f>
        <v>0</v>
      </c>
      <c r="T96" s="58">
        <f>シフト!S38</f>
        <v>0</v>
      </c>
      <c r="U96" s="58">
        <f>シフト!T38</f>
        <v>0</v>
      </c>
      <c r="V96" s="58">
        <f>シフト!U38</f>
        <v>0</v>
      </c>
      <c r="W96" s="58">
        <f>シフト!V38</f>
        <v>0</v>
      </c>
      <c r="X96" s="58">
        <f>シフト!W38</f>
        <v>0</v>
      </c>
      <c r="Y96" s="58">
        <f>シフト!X38</f>
        <v>0</v>
      </c>
      <c r="Z96" s="156">
        <f>シフト!Y38</f>
        <v>0</v>
      </c>
      <c r="AA96" s="152">
        <f>シフト!Z38</f>
        <v>0</v>
      </c>
      <c r="AB96" s="58">
        <f>シフト!AA38</f>
        <v>0</v>
      </c>
      <c r="AC96" s="58">
        <f>シフト!AB38</f>
        <v>0</v>
      </c>
      <c r="AD96" s="58">
        <f>シフト!AC38</f>
        <v>0</v>
      </c>
      <c r="AE96" s="58">
        <f>シフト!AD38</f>
        <v>0</v>
      </c>
      <c r="AF96" s="58">
        <f>シフト!AE38</f>
        <v>0</v>
      </c>
      <c r="AG96" s="58">
        <f>シフト!AF38</f>
        <v>0</v>
      </c>
      <c r="AH96" s="58">
        <f>シフト!AG38</f>
        <v>0</v>
      </c>
      <c r="AI96" s="58">
        <f>シフト!AH38</f>
        <v>0</v>
      </c>
      <c r="AJ96" s="58">
        <f>シフト!AI38</f>
        <v>0</v>
      </c>
      <c r="AK96" s="80">
        <f>シフト!AJ38</f>
        <v>0</v>
      </c>
      <c r="AL96" s="67"/>
      <c r="AM96" s="310">
        <f t="shared" si="43"/>
        <v>0</v>
      </c>
      <c r="AN96" s="205">
        <f t="shared" si="44"/>
        <v>1</v>
      </c>
      <c r="AO96" s="183"/>
      <c r="AP96" s="183"/>
      <c r="AQ96" s="183"/>
    </row>
    <row r="97" spans="1:44" ht="18" customHeight="1" thickBot="1">
      <c r="A97" s="40"/>
      <c r="B97" s="71" t="s">
        <v>39</v>
      </c>
      <c r="C97" s="72" t="s">
        <v>36</v>
      </c>
      <c r="D97" s="73"/>
      <c r="E97" s="399"/>
      <c r="F97" s="50" t="s">
        <v>31</v>
      </c>
      <c r="G97" s="59">
        <f aca="true" t="shared" si="62" ref="G97:AK97">VLOOKUP(G96,$AO$8:$AQ$36,2,FALSE)</f>
        <v>0</v>
      </c>
      <c r="H97" s="58">
        <f t="shared" si="62"/>
        <v>0</v>
      </c>
      <c r="I97" s="58">
        <f t="shared" si="62"/>
        <v>0</v>
      </c>
      <c r="J97" s="58">
        <f t="shared" si="62"/>
        <v>0</v>
      </c>
      <c r="K97" s="58">
        <f t="shared" si="62"/>
        <v>0</v>
      </c>
      <c r="L97" s="58">
        <f t="shared" si="62"/>
        <v>0</v>
      </c>
      <c r="M97" s="58">
        <f t="shared" si="62"/>
        <v>0</v>
      </c>
      <c r="N97" s="58">
        <f t="shared" si="62"/>
        <v>0</v>
      </c>
      <c r="O97" s="58">
        <f t="shared" si="62"/>
        <v>0</v>
      </c>
      <c r="P97" s="156">
        <f t="shared" si="62"/>
        <v>0</v>
      </c>
      <c r="Q97" s="152">
        <f t="shared" si="62"/>
        <v>0</v>
      </c>
      <c r="R97" s="58">
        <f t="shared" si="62"/>
        <v>0</v>
      </c>
      <c r="S97" s="58">
        <f t="shared" si="62"/>
        <v>0</v>
      </c>
      <c r="T97" s="58">
        <f t="shared" si="62"/>
        <v>0</v>
      </c>
      <c r="U97" s="58">
        <f t="shared" si="62"/>
        <v>0</v>
      </c>
      <c r="V97" s="58">
        <f t="shared" si="62"/>
        <v>0</v>
      </c>
      <c r="W97" s="58">
        <f t="shared" si="62"/>
        <v>0</v>
      </c>
      <c r="X97" s="58">
        <f t="shared" si="62"/>
        <v>0</v>
      </c>
      <c r="Y97" s="58">
        <f t="shared" si="62"/>
        <v>0</v>
      </c>
      <c r="Z97" s="156">
        <f t="shared" si="62"/>
        <v>0</v>
      </c>
      <c r="AA97" s="152">
        <f t="shared" si="62"/>
        <v>0</v>
      </c>
      <c r="AB97" s="58">
        <f t="shared" si="62"/>
        <v>0</v>
      </c>
      <c r="AC97" s="58">
        <f t="shared" si="62"/>
        <v>0</v>
      </c>
      <c r="AD97" s="58">
        <f t="shared" si="62"/>
        <v>0</v>
      </c>
      <c r="AE97" s="58">
        <f t="shared" si="62"/>
        <v>0</v>
      </c>
      <c r="AF97" s="58">
        <f t="shared" si="62"/>
        <v>0</v>
      </c>
      <c r="AG97" s="58">
        <f t="shared" si="62"/>
        <v>0</v>
      </c>
      <c r="AH97" s="58">
        <f t="shared" si="62"/>
        <v>0</v>
      </c>
      <c r="AI97" s="58">
        <f t="shared" si="62"/>
        <v>0</v>
      </c>
      <c r="AJ97" s="58">
        <f t="shared" si="62"/>
        <v>0</v>
      </c>
      <c r="AK97" s="80">
        <f t="shared" si="62"/>
        <v>0</v>
      </c>
      <c r="AL97" s="169">
        <f>SUM(G97:AK97)</f>
        <v>0</v>
      </c>
      <c r="AM97" s="310">
        <f t="shared" si="43"/>
        <v>0</v>
      </c>
      <c r="AN97" s="205">
        <f t="shared" si="44"/>
        <v>1</v>
      </c>
      <c r="AO97" s="183"/>
      <c r="AP97" s="183"/>
      <c r="AQ97" s="183"/>
      <c r="AR97" s="53"/>
    </row>
    <row r="98" spans="1:43" s="53" customFormat="1" ht="19.5" customHeight="1">
      <c r="A98" s="52"/>
      <c r="B98" s="421" t="s">
        <v>25</v>
      </c>
      <c r="C98" s="422"/>
      <c r="D98" s="422"/>
      <c r="E98" s="422"/>
      <c r="F98" s="423"/>
      <c r="G98" s="163">
        <f aca="true" t="shared" si="63" ref="G98:AK98">SUM(G8,G11,G14,G17,G20,G23,G26,G29,G32,G35,G38,G41,G44,G47,G50,G53,G56,G59,G62,G65,G68,G71,G74,G77,G80,G83,G86,G89,G92,G95)</f>
        <v>0</v>
      </c>
      <c r="H98" s="164">
        <f t="shared" si="63"/>
        <v>0</v>
      </c>
      <c r="I98" s="164">
        <f t="shared" si="63"/>
        <v>0</v>
      </c>
      <c r="J98" s="164">
        <f t="shared" si="63"/>
        <v>0</v>
      </c>
      <c r="K98" s="164">
        <f t="shared" si="63"/>
        <v>0</v>
      </c>
      <c r="L98" s="164">
        <f t="shared" si="63"/>
        <v>0</v>
      </c>
      <c r="M98" s="164">
        <f t="shared" si="63"/>
        <v>0</v>
      </c>
      <c r="N98" s="164">
        <f t="shared" si="63"/>
        <v>0</v>
      </c>
      <c r="O98" s="164">
        <f t="shared" si="63"/>
        <v>0</v>
      </c>
      <c r="P98" s="165">
        <f t="shared" si="63"/>
        <v>0</v>
      </c>
      <c r="Q98" s="166">
        <f t="shared" si="63"/>
        <v>0</v>
      </c>
      <c r="R98" s="164">
        <f t="shared" si="63"/>
        <v>0</v>
      </c>
      <c r="S98" s="164">
        <f t="shared" si="63"/>
        <v>0</v>
      </c>
      <c r="T98" s="164">
        <f t="shared" si="63"/>
        <v>0</v>
      </c>
      <c r="U98" s="164">
        <f t="shared" si="63"/>
        <v>0</v>
      </c>
      <c r="V98" s="164">
        <f t="shared" si="63"/>
        <v>0</v>
      </c>
      <c r="W98" s="164">
        <f t="shared" si="63"/>
        <v>0</v>
      </c>
      <c r="X98" s="164">
        <f t="shared" si="63"/>
        <v>0</v>
      </c>
      <c r="Y98" s="164">
        <f t="shared" si="63"/>
        <v>0</v>
      </c>
      <c r="Z98" s="165">
        <f t="shared" si="63"/>
        <v>0</v>
      </c>
      <c r="AA98" s="166">
        <f t="shared" si="63"/>
        <v>0</v>
      </c>
      <c r="AB98" s="164">
        <f t="shared" si="63"/>
        <v>0</v>
      </c>
      <c r="AC98" s="164">
        <f t="shared" si="63"/>
        <v>0</v>
      </c>
      <c r="AD98" s="164">
        <f t="shared" si="63"/>
        <v>0</v>
      </c>
      <c r="AE98" s="164">
        <f t="shared" si="63"/>
        <v>0</v>
      </c>
      <c r="AF98" s="164">
        <f t="shared" si="63"/>
        <v>0</v>
      </c>
      <c r="AG98" s="164">
        <f t="shared" si="63"/>
        <v>0</v>
      </c>
      <c r="AH98" s="164">
        <f t="shared" si="63"/>
        <v>0</v>
      </c>
      <c r="AI98" s="164">
        <f t="shared" si="63"/>
        <v>0</v>
      </c>
      <c r="AJ98" s="164">
        <f t="shared" si="63"/>
        <v>0</v>
      </c>
      <c r="AK98" s="167">
        <f t="shared" si="63"/>
        <v>0</v>
      </c>
      <c r="AL98" s="168">
        <f>SUM(AL8,AL11,AL14,AL17,AL20,AL23,AL26,AL29,AL32,AL35,AL68,AL71,AL74,AL77,AL80,AL83,AL86,AL89,AL92,AL95)</f>
        <v>0</v>
      </c>
      <c r="AM98" s="52"/>
      <c r="AO98" s="183"/>
      <c r="AP98" s="183"/>
      <c r="AQ98" s="183"/>
    </row>
    <row r="99" spans="1:43" s="53" customFormat="1" ht="19.5" customHeight="1">
      <c r="A99" s="52"/>
      <c r="B99" s="427" t="s">
        <v>257</v>
      </c>
      <c r="C99" s="428"/>
      <c r="D99" s="428"/>
      <c r="E99" s="428"/>
      <c r="F99" s="429"/>
      <c r="G99" s="144">
        <f aca="true" t="shared" si="64" ref="G99:AK99">IF(ISERROR(G98/$AE$106),0,G98/$AE$106)</f>
        <v>0</v>
      </c>
      <c r="H99" s="122">
        <f t="shared" si="64"/>
        <v>0</v>
      </c>
      <c r="I99" s="122">
        <f t="shared" si="64"/>
        <v>0</v>
      </c>
      <c r="J99" s="122">
        <f t="shared" si="64"/>
        <v>0</v>
      </c>
      <c r="K99" s="122">
        <f t="shared" si="64"/>
        <v>0</v>
      </c>
      <c r="L99" s="122">
        <f t="shared" si="64"/>
        <v>0</v>
      </c>
      <c r="M99" s="122">
        <f t="shared" si="64"/>
        <v>0</v>
      </c>
      <c r="N99" s="122">
        <f t="shared" si="64"/>
        <v>0</v>
      </c>
      <c r="O99" s="122">
        <f t="shared" si="64"/>
        <v>0</v>
      </c>
      <c r="P99" s="157">
        <f t="shared" si="64"/>
        <v>0</v>
      </c>
      <c r="Q99" s="153">
        <f t="shared" si="64"/>
        <v>0</v>
      </c>
      <c r="R99" s="122">
        <f t="shared" si="64"/>
        <v>0</v>
      </c>
      <c r="S99" s="122">
        <f t="shared" si="64"/>
        <v>0</v>
      </c>
      <c r="T99" s="122">
        <f t="shared" si="64"/>
        <v>0</v>
      </c>
      <c r="U99" s="122">
        <f t="shared" si="64"/>
        <v>0</v>
      </c>
      <c r="V99" s="122">
        <f t="shared" si="64"/>
        <v>0</v>
      </c>
      <c r="W99" s="122">
        <f t="shared" si="64"/>
        <v>0</v>
      </c>
      <c r="X99" s="122">
        <f t="shared" si="64"/>
        <v>0</v>
      </c>
      <c r="Y99" s="122">
        <f t="shared" si="64"/>
        <v>0</v>
      </c>
      <c r="Z99" s="157">
        <f t="shared" si="64"/>
        <v>0</v>
      </c>
      <c r="AA99" s="153">
        <f t="shared" si="64"/>
        <v>0</v>
      </c>
      <c r="AB99" s="122">
        <f t="shared" si="64"/>
        <v>0</v>
      </c>
      <c r="AC99" s="122">
        <f t="shared" si="64"/>
        <v>0</v>
      </c>
      <c r="AD99" s="122">
        <f t="shared" si="64"/>
        <v>0</v>
      </c>
      <c r="AE99" s="122">
        <f t="shared" si="64"/>
        <v>0</v>
      </c>
      <c r="AF99" s="122">
        <f>IF(ISERROR(AF98/$AE$106),0,AF98/$AE$106)</f>
        <v>0</v>
      </c>
      <c r="AG99" s="122">
        <f>IF(ISERROR(AG98/$AE$106),0,AG98/$AE$106)</f>
        <v>0</v>
      </c>
      <c r="AH99" s="122">
        <f>IF(ISERROR(AH98/$AE$106),0,AH98/$AE$106)</f>
        <v>0</v>
      </c>
      <c r="AI99" s="122">
        <f t="shared" si="64"/>
        <v>0</v>
      </c>
      <c r="AJ99" s="122">
        <f t="shared" si="64"/>
        <v>0</v>
      </c>
      <c r="AK99" s="145">
        <f t="shared" si="64"/>
        <v>0</v>
      </c>
      <c r="AL99" s="114" t="e">
        <f>IF(AI7="",ROUNDDOWN(AL98/(AE105/7*28),1),IF(AJ7="",ROUNDDOWN(AL98/(AE105/7*29),1),IF(AK7="",ROUNDDOWN(AL98/(AE105/7*30),1),ROUNDDOWN(AL98/(AE105/7*31),1))))</f>
        <v>#DIV/0!</v>
      </c>
      <c r="AM99" s="309"/>
      <c r="AO99" s="183"/>
      <c r="AP99" s="183"/>
      <c r="AQ99" s="183"/>
    </row>
    <row r="100" spans="1:43" s="53" customFormat="1" ht="19.5" customHeight="1">
      <c r="A100" s="52"/>
      <c r="B100" s="424" t="s">
        <v>258</v>
      </c>
      <c r="C100" s="425"/>
      <c r="D100" s="425"/>
      <c r="E100" s="425"/>
      <c r="F100" s="426"/>
      <c r="G100" s="146">
        <f aca="true" t="shared" si="65" ref="G100:AL100">G101*$AE$106</f>
        <v>0</v>
      </c>
      <c r="H100" s="147">
        <f t="shared" si="65"/>
        <v>0</v>
      </c>
      <c r="I100" s="147">
        <f t="shared" si="65"/>
        <v>0</v>
      </c>
      <c r="J100" s="147">
        <f t="shared" si="65"/>
        <v>0</v>
      </c>
      <c r="K100" s="147">
        <f t="shared" si="65"/>
        <v>0</v>
      </c>
      <c r="L100" s="147">
        <f t="shared" si="65"/>
        <v>0</v>
      </c>
      <c r="M100" s="147">
        <f t="shared" si="65"/>
        <v>0</v>
      </c>
      <c r="N100" s="147">
        <f t="shared" si="65"/>
        <v>0</v>
      </c>
      <c r="O100" s="147">
        <f t="shared" si="65"/>
        <v>0</v>
      </c>
      <c r="P100" s="158">
        <f t="shared" si="65"/>
        <v>0</v>
      </c>
      <c r="Q100" s="154">
        <f t="shared" si="65"/>
        <v>0</v>
      </c>
      <c r="R100" s="147">
        <f t="shared" si="65"/>
        <v>0</v>
      </c>
      <c r="S100" s="147">
        <f t="shared" si="65"/>
        <v>0</v>
      </c>
      <c r="T100" s="147">
        <f t="shared" si="65"/>
        <v>0</v>
      </c>
      <c r="U100" s="147">
        <f t="shared" si="65"/>
        <v>0</v>
      </c>
      <c r="V100" s="147">
        <f t="shared" si="65"/>
        <v>0</v>
      </c>
      <c r="W100" s="147">
        <f t="shared" si="65"/>
        <v>0</v>
      </c>
      <c r="X100" s="147">
        <f t="shared" si="65"/>
        <v>0</v>
      </c>
      <c r="Y100" s="147">
        <f t="shared" si="65"/>
        <v>0</v>
      </c>
      <c r="Z100" s="158">
        <f t="shared" si="65"/>
        <v>0</v>
      </c>
      <c r="AA100" s="154">
        <f t="shared" si="65"/>
        <v>0</v>
      </c>
      <c r="AB100" s="147">
        <f t="shared" si="65"/>
        <v>0</v>
      </c>
      <c r="AC100" s="147">
        <f t="shared" si="65"/>
        <v>0</v>
      </c>
      <c r="AD100" s="147">
        <f t="shared" si="65"/>
        <v>0</v>
      </c>
      <c r="AE100" s="147">
        <f t="shared" si="65"/>
        <v>0</v>
      </c>
      <c r="AF100" s="147">
        <f t="shared" si="65"/>
        <v>0</v>
      </c>
      <c r="AG100" s="147">
        <f t="shared" si="65"/>
        <v>0</v>
      </c>
      <c r="AH100" s="147">
        <f t="shared" si="65"/>
        <v>0</v>
      </c>
      <c r="AI100" s="147">
        <f t="shared" si="65"/>
        <v>0</v>
      </c>
      <c r="AJ100" s="147">
        <f t="shared" si="65"/>
        <v>0</v>
      </c>
      <c r="AK100" s="148">
        <f t="shared" si="65"/>
        <v>0</v>
      </c>
      <c r="AL100" s="175">
        <f t="shared" si="65"/>
        <v>0</v>
      </c>
      <c r="AM100" s="309" t="s">
        <v>157</v>
      </c>
      <c r="AO100" s="183"/>
      <c r="AP100" s="183"/>
      <c r="AQ100" s="183"/>
    </row>
    <row r="101" spans="1:44" s="53" customFormat="1" ht="19.5" customHeight="1" thickBot="1">
      <c r="A101" s="52"/>
      <c r="B101" s="418" t="s">
        <v>259</v>
      </c>
      <c r="C101" s="419"/>
      <c r="D101" s="419"/>
      <c r="E101" s="419"/>
      <c r="F101" s="420"/>
      <c r="G101" s="149">
        <f aca="true" t="shared" si="66" ref="G101:AK101">ROUNDUP($C$4/3,0)+1</f>
        <v>1</v>
      </c>
      <c r="H101" s="150">
        <f t="shared" si="66"/>
        <v>1</v>
      </c>
      <c r="I101" s="150">
        <f t="shared" si="66"/>
        <v>1</v>
      </c>
      <c r="J101" s="150">
        <f t="shared" si="66"/>
        <v>1</v>
      </c>
      <c r="K101" s="150">
        <f t="shared" si="66"/>
        <v>1</v>
      </c>
      <c r="L101" s="150">
        <f t="shared" si="66"/>
        <v>1</v>
      </c>
      <c r="M101" s="150">
        <f t="shared" si="66"/>
        <v>1</v>
      </c>
      <c r="N101" s="150">
        <f t="shared" si="66"/>
        <v>1</v>
      </c>
      <c r="O101" s="150">
        <f t="shared" si="66"/>
        <v>1</v>
      </c>
      <c r="P101" s="159">
        <f t="shared" si="66"/>
        <v>1</v>
      </c>
      <c r="Q101" s="155">
        <f t="shared" si="66"/>
        <v>1</v>
      </c>
      <c r="R101" s="150">
        <f t="shared" si="66"/>
        <v>1</v>
      </c>
      <c r="S101" s="150">
        <f t="shared" si="66"/>
        <v>1</v>
      </c>
      <c r="T101" s="150">
        <f t="shared" si="66"/>
        <v>1</v>
      </c>
      <c r="U101" s="150">
        <f t="shared" si="66"/>
        <v>1</v>
      </c>
      <c r="V101" s="150">
        <f t="shared" si="66"/>
        <v>1</v>
      </c>
      <c r="W101" s="150">
        <f t="shared" si="66"/>
        <v>1</v>
      </c>
      <c r="X101" s="150">
        <f t="shared" si="66"/>
        <v>1</v>
      </c>
      <c r="Y101" s="150">
        <f t="shared" si="66"/>
        <v>1</v>
      </c>
      <c r="Z101" s="159">
        <f t="shared" si="66"/>
        <v>1</v>
      </c>
      <c r="AA101" s="155">
        <f t="shared" si="66"/>
        <v>1</v>
      </c>
      <c r="AB101" s="150">
        <f t="shared" si="66"/>
        <v>1</v>
      </c>
      <c r="AC101" s="150">
        <f t="shared" si="66"/>
        <v>1</v>
      </c>
      <c r="AD101" s="150">
        <f t="shared" si="66"/>
        <v>1</v>
      </c>
      <c r="AE101" s="150">
        <f t="shared" si="66"/>
        <v>1</v>
      </c>
      <c r="AF101" s="150">
        <f t="shared" si="66"/>
        <v>1</v>
      </c>
      <c r="AG101" s="150">
        <f t="shared" si="66"/>
        <v>1</v>
      </c>
      <c r="AH101" s="150">
        <f t="shared" si="66"/>
        <v>1</v>
      </c>
      <c r="AI101" s="150">
        <f t="shared" si="66"/>
        <v>1</v>
      </c>
      <c r="AJ101" s="150">
        <f t="shared" si="66"/>
        <v>1</v>
      </c>
      <c r="AK101" s="151">
        <f t="shared" si="66"/>
        <v>1</v>
      </c>
      <c r="AL101" s="176">
        <f>ROUNDUP($C$4/3,0)</f>
        <v>0</v>
      </c>
      <c r="AM101" s="53">
        <f>COUNTA($AN10,$AN13,$AN16,$AN19,$AN22,$AN25,$AN28,$AN31,$AN34,$AN37,$AN40,$AL43,$AL46,$AL49,$AL52,$AL55,$AL58,$AL61,$AL64,$AL67,$AN70,$AN73,$AN76,$AN79,$AN82,$AN85,$AN88,$AN91,$AN94,$AN97)</f>
        <v>30</v>
      </c>
      <c r="AO101" s="183"/>
      <c r="AP101" s="183"/>
      <c r="AQ101" s="183"/>
      <c r="AR101" s="1"/>
    </row>
    <row r="102" spans="1:44" s="53" customFormat="1" ht="19.5" customHeight="1" thickBot="1">
      <c r="A102" s="52"/>
      <c r="B102" s="416" t="s">
        <v>38</v>
      </c>
      <c r="C102" s="417"/>
      <c r="D102" s="417"/>
      <c r="E102" s="417"/>
      <c r="F102" s="417"/>
      <c r="G102" s="170" t="str">
        <f aca="true" t="shared" si="67" ref="G102:AL102">IF(G99&gt;=G101,"○","×")</f>
        <v>×</v>
      </c>
      <c r="H102" s="171" t="str">
        <f t="shared" si="67"/>
        <v>×</v>
      </c>
      <c r="I102" s="171" t="str">
        <f t="shared" si="67"/>
        <v>×</v>
      </c>
      <c r="J102" s="171" t="str">
        <f t="shared" si="67"/>
        <v>×</v>
      </c>
      <c r="K102" s="171" t="str">
        <f t="shared" si="67"/>
        <v>×</v>
      </c>
      <c r="L102" s="171" t="str">
        <f t="shared" si="67"/>
        <v>×</v>
      </c>
      <c r="M102" s="171" t="str">
        <f t="shared" si="67"/>
        <v>×</v>
      </c>
      <c r="N102" s="171" t="str">
        <f t="shared" si="67"/>
        <v>×</v>
      </c>
      <c r="O102" s="171" t="str">
        <f t="shared" si="67"/>
        <v>×</v>
      </c>
      <c r="P102" s="172" t="str">
        <f t="shared" si="67"/>
        <v>×</v>
      </c>
      <c r="Q102" s="173" t="str">
        <f t="shared" si="67"/>
        <v>×</v>
      </c>
      <c r="R102" s="171" t="str">
        <f t="shared" si="67"/>
        <v>×</v>
      </c>
      <c r="S102" s="171" t="str">
        <f t="shared" si="67"/>
        <v>×</v>
      </c>
      <c r="T102" s="171" t="str">
        <f t="shared" si="67"/>
        <v>×</v>
      </c>
      <c r="U102" s="171" t="str">
        <f t="shared" si="67"/>
        <v>×</v>
      </c>
      <c r="V102" s="171" t="str">
        <f t="shared" si="67"/>
        <v>×</v>
      </c>
      <c r="W102" s="171" t="str">
        <f t="shared" si="67"/>
        <v>×</v>
      </c>
      <c r="X102" s="171" t="str">
        <f t="shared" si="67"/>
        <v>×</v>
      </c>
      <c r="Y102" s="171" t="str">
        <f t="shared" si="67"/>
        <v>×</v>
      </c>
      <c r="Z102" s="172" t="str">
        <f t="shared" si="67"/>
        <v>×</v>
      </c>
      <c r="AA102" s="173" t="str">
        <f t="shared" si="67"/>
        <v>×</v>
      </c>
      <c r="AB102" s="171" t="str">
        <f t="shared" si="67"/>
        <v>×</v>
      </c>
      <c r="AC102" s="171" t="str">
        <f t="shared" si="67"/>
        <v>×</v>
      </c>
      <c r="AD102" s="171" t="str">
        <f t="shared" si="67"/>
        <v>×</v>
      </c>
      <c r="AE102" s="171" t="str">
        <f t="shared" si="67"/>
        <v>×</v>
      </c>
      <c r="AF102" s="171" t="str">
        <f>IF(AF99&gt;=AF101,"○","×")</f>
        <v>×</v>
      </c>
      <c r="AG102" s="171" t="str">
        <f>IF(AG99&gt;=AG101,"○","×")</f>
        <v>×</v>
      </c>
      <c r="AH102" s="171" t="str">
        <f>IF(AH99&gt;=AH101,"○","×")</f>
        <v>×</v>
      </c>
      <c r="AI102" s="171" t="str">
        <f t="shared" si="67"/>
        <v>×</v>
      </c>
      <c r="AJ102" s="171" t="str">
        <f t="shared" si="67"/>
        <v>×</v>
      </c>
      <c r="AK102" s="174" t="str">
        <f t="shared" si="67"/>
        <v>×</v>
      </c>
      <c r="AL102" s="177" t="e">
        <f t="shared" si="67"/>
        <v>#DIV/0!</v>
      </c>
      <c r="AM102" s="113" t="str">
        <f>IF(AM101&gt;=1,"○","×")</f>
        <v>○</v>
      </c>
      <c r="AN102" s="52"/>
      <c r="AO102" s="183"/>
      <c r="AP102" s="183"/>
      <c r="AQ102" s="183"/>
      <c r="AR102" s="42"/>
    </row>
    <row r="103" spans="1:44" s="1" customFormat="1" ht="30" customHeight="1">
      <c r="A103" s="2"/>
      <c r="B103" s="6"/>
      <c r="C103" s="10"/>
      <c r="D103" s="6"/>
      <c r="E103" s="7"/>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35"/>
      <c r="AI103" s="10"/>
      <c r="AJ103" s="10"/>
      <c r="AK103" s="35"/>
      <c r="AO103" s="183"/>
      <c r="AP103" s="183"/>
      <c r="AQ103" s="183"/>
      <c r="AR103" s="12"/>
    </row>
    <row r="104" spans="1:44" s="42" customFormat="1" ht="5.25" customHeight="1" thickBot="1">
      <c r="A104" s="44"/>
      <c r="B104" s="34"/>
      <c r="C104" s="44"/>
      <c r="D104" s="44"/>
      <c r="E104" s="44"/>
      <c r="F104" s="44"/>
      <c r="G104" s="44"/>
      <c r="H104" s="44"/>
      <c r="I104" s="43"/>
      <c r="J104" s="44"/>
      <c r="K104" s="44"/>
      <c r="L104" s="44"/>
      <c r="M104" s="44"/>
      <c r="N104" s="44"/>
      <c r="O104" s="44"/>
      <c r="P104" s="44"/>
      <c r="Q104" s="44"/>
      <c r="R104" s="44"/>
      <c r="U104" s="44"/>
      <c r="V104" s="44"/>
      <c r="W104" s="44"/>
      <c r="X104" s="44"/>
      <c r="Y104" s="44"/>
      <c r="Z104" s="44"/>
      <c r="AA104" s="44"/>
      <c r="AB104" s="44"/>
      <c r="AC104" s="44"/>
      <c r="AD104" s="44"/>
      <c r="AE104" s="44"/>
      <c r="AF104" s="44"/>
      <c r="AG104" s="44"/>
      <c r="AH104" s="44"/>
      <c r="AI104" s="44"/>
      <c r="AJ104" s="44"/>
      <c r="AK104" s="44"/>
      <c r="AM104" s="45"/>
      <c r="AN104" s="44"/>
      <c r="AO104" s="183"/>
      <c r="AP104" s="183"/>
      <c r="AQ104" s="183"/>
      <c r="AR104" s="12"/>
    </row>
    <row r="105" spans="1:43" s="238" customFormat="1" ht="30" customHeight="1" thickBot="1">
      <c r="A105" s="5"/>
      <c r="B105" s="237" t="s">
        <v>34</v>
      </c>
      <c r="C105" s="5"/>
      <c r="D105" s="5"/>
      <c r="E105" s="5"/>
      <c r="F105" s="5"/>
      <c r="G105" s="5"/>
      <c r="H105" s="5"/>
      <c r="I105" s="4"/>
      <c r="J105" s="5"/>
      <c r="K105" s="5"/>
      <c r="L105" s="5"/>
      <c r="M105" s="5"/>
      <c r="N105" s="5"/>
      <c r="O105" s="5"/>
      <c r="P105" s="5"/>
      <c r="Q105" s="281"/>
      <c r="R105" s="406">
        <f>シフト!U42</f>
        <v>0</v>
      </c>
      <c r="S105" s="407"/>
      <c r="T105" s="239" t="s">
        <v>18</v>
      </c>
      <c r="V105" s="414">
        <f>シフト!Y42</f>
        <v>0</v>
      </c>
      <c r="W105" s="415"/>
      <c r="X105" s="3" t="s">
        <v>19</v>
      </c>
      <c r="Y105" s="5"/>
      <c r="Z105" s="287" t="s">
        <v>255</v>
      </c>
      <c r="AA105" s="5"/>
      <c r="AB105" s="5"/>
      <c r="AC105" s="5"/>
      <c r="AD105" s="5"/>
      <c r="AE105" s="178">
        <f>R105+V105/60</f>
        <v>0</v>
      </c>
      <c r="AF105" s="5"/>
      <c r="AG105" s="5"/>
      <c r="AH105" s="5"/>
      <c r="AI105" s="5"/>
      <c r="AJ105" s="5"/>
      <c r="AK105" s="5"/>
      <c r="AL105" s="240"/>
      <c r="AM105" s="242"/>
      <c r="AN105" s="5"/>
      <c r="AO105" s="315"/>
      <c r="AP105" s="315"/>
      <c r="AQ105" s="315"/>
    </row>
    <row r="106" spans="1:43" s="238" customFormat="1" ht="30" customHeight="1" thickBot="1">
      <c r="A106" s="5"/>
      <c r="B106" s="237" t="s">
        <v>128</v>
      </c>
      <c r="C106" s="5"/>
      <c r="D106" s="5"/>
      <c r="E106" s="5"/>
      <c r="F106" s="5"/>
      <c r="G106" s="5"/>
      <c r="H106" s="5"/>
      <c r="I106" s="4"/>
      <c r="J106" s="5"/>
      <c r="K106" s="5"/>
      <c r="L106" s="5"/>
      <c r="M106" s="5"/>
      <c r="N106" s="5"/>
      <c r="O106" s="5"/>
      <c r="P106" s="5"/>
      <c r="Q106" s="243"/>
      <c r="R106" s="406">
        <f>シフト!U43</f>
        <v>0</v>
      </c>
      <c r="S106" s="407"/>
      <c r="T106" s="239" t="s">
        <v>18</v>
      </c>
      <c r="V106" s="414">
        <f>シフト!Y43</f>
        <v>0</v>
      </c>
      <c r="W106" s="415"/>
      <c r="X106" s="3" t="s">
        <v>19</v>
      </c>
      <c r="Y106" s="5"/>
      <c r="Z106" s="287" t="s">
        <v>256</v>
      </c>
      <c r="AA106" s="5"/>
      <c r="AB106" s="5"/>
      <c r="AC106" s="5"/>
      <c r="AD106" s="5"/>
      <c r="AE106" s="178">
        <f>R106+V106/60</f>
        <v>0</v>
      </c>
      <c r="AF106" s="5"/>
      <c r="AG106" s="5"/>
      <c r="AH106" s="5"/>
      <c r="AI106" s="5"/>
      <c r="AJ106" s="5"/>
      <c r="AK106" s="5"/>
      <c r="AL106" s="240"/>
      <c r="AM106" s="242"/>
      <c r="AN106" s="5"/>
      <c r="AO106" s="315"/>
      <c r="AP106" s="315"/>
      <c r="AQ106" s="315"/>
    </row>
    <row r="107" spans="1:44" s="12" customFormat="1" ht="9" customHeight="1">
      <c r="A107" s="11"/>
      <c r="B107" s="15"/>
      <c r="C107" s="11"/>
      <c r="D107" s="11"/>
      <c r="E107" s="11"/>
      <c r="F107" s="11"/>
      <c r="G107" s="11"/>
      <c r="H107" s="11"/>
      <c r="I107" s="13"/>
      <c r="J107" s="11"/>
      <c r="K107" s="11"/>
      <c r="L107" s="11"/>
      <c r="M107" s="11"/>
      <c r="N107" s="11"/>
      <c r="O107" s="11"/>
      <c r="P107" s="11"/>
      <c r="Q107" s="23"/>
      <c r="R107" s="23"/>
      <c r="U107" s="11"/>
      <c r="V107" s="11"/>
      <c r="W107" s="11"/>
      <c r="X107" s="11"/>
      <c r="Y107" s="11"/>
      <c r="Z107" s="11"/>
      <c r="AA107" s="11"/>
      <c r="AB107" s="11"/>
      <c r="AC107" s="11"/>
      <c r="AD107" s="11"/>
      <c r="AE107" s="11"/>
      <c r="AF107" s="11"/>
      <c r="AG107" s="11"/>
      <c r="AH107" s="11"/>
      <c r="AI107" s="11"/>
      <c r="AJ107" s="11"/>
      <c r="AK107" s="11"/>
      <c r="AL107" s="20"/>
      <c r="AM107" s="22"/>
      <c r="AN107" s="11"/>
      <c r="AO107" s="314"/>
      <c r="AP107" s="314"/>
      <c r="AQ107" s="314"/>
      <c r="AR107" s="9"/>
    </row>
    <row r="108" spans="1:43" s="12" customFormat="1" ht="9.75" customHeight="1" thickBot="1">
      <c r="A108" s="11"/>
      <c r="B108" s="15"/>
      <c r="C108" s="11"/>
      <c r="D108" s="11"/>
      <c r="E108" s="23"/>
      <c r="F108" s="25"/>
      <c r="G108" s="11"/>
      <c r="H108" s="11"/>
      <c r="I108" s="24"/>
      <c r="J108" s="24"/>
      <c r="K108" s="24"/>
      <c r="L108" s="24"/>
      <c r="M108" s="24"/>
      <c r="N108" s="11"/>
      <c r="O108" s="11"/>
      <c r="P108" s="11"/>
      <c r="Q108" s="11"/>
      <c r="R108" s="11"/>
      <c r="U108" s="11"/>
      <c r="V108" s="11"/>
      <c r="W108" s="11"/>
      <c r="X108" s="11"/>
      <c r="Y108" s="11"/>
      <c r="Z108" s="11"/>
      <c r="AA108" s="11"/>
      <c r="AB108" s="11"/>
      <c r="AC108" s="11"/>
      <c r="AD108" s="11"/>
      <c r="AE108" s="11"/>
      <c r="AF108" s="11"/>
      <c r="AG108" s="11"/>
      <c r="AH108" s="11"/>
      <c r="AI108" s="11"/>
      <c r="AJ108" s="11"/>
      <c r="AK108" s="11"/>
      <c r="AL108" s="20"/>
      <c r="AM108" s="22"/>
      <c r="AN108" s="11"/>
      <c r="AO108" s="314"/>
      <c r="AP108" s="314"/>
      <c r="AQ108" s="314"/>
    </row>
    <row r="109" spans="1:44" s="9" customFormat="1" ht="30" customHeight="1" thickBot="1">
      <c r="A109" s="8"/>
      <c r="B109" s="288" t="s">
        <v>40</v>
      </c>
      <c r="C109" s="289"/>
      <c r="D109" s="290" t="s">
        <v>262</v>
      </c>
      <c r="E109" s="290"/>
      <c r="F109" s="290"/>
      <c r="G109" s="290"/>
      <c r="H109" s="290"/>
      <c r="I109" s="290"/>
      <c r="J109" s="290"/>
      <c r="K109" s="290"/>
      <c r="L109" s="290"/>
      <c r="M109" s="290"/>
      <c r="N109" s="290"/>
      <c r="O109" s="290"/>
      <c r="P109" s="290"/>
      <c r="Q109" s="290"/>
      <c r="R109" s="290"/>
      <c r="S109" s="290"/>
      <c r="T109" s="290"/>
      <c r="U109" s="290"/>
      <c r="V109" s="290"/>
      <c r="W109" s="290"/>
      <c r="X109" s="4"/>
      <c r="Y109" s="8"/>
      <c r="Z109" s="400"/>
      <c r="AA109" s="401"/>
      <c r="AB109" s="401"/>
      <c r="AC109" s="115"/>
      <c r="AD109" s="8"/>
      <c r="AE109" s="116"/>
      <c r="AF109" s="8"/>
      <c r="AG109" s="8"/>
      <c r="AH109" s="8"/>
      <c r="AI109" s="8"/>
      <c r="AJ109" s="8"/>
      <c r="AK109" s="8"/>
      <c r="AL109" s="117"/>
      <c r="AM109" s="118"/>
      <c r="AN109" s="8"/>
      <c r="AO109" s="314"/>
      <c r="AP109" s="314"/>
      <c r="AQ109" s="314"/>
      <c r="AR109" s="12"/>
    </row>
    <row r="110" spans="1:44" s="12" customFormat="1" ht="9.75" customHeight="1">
      <c r="A110" s="11"/>
      <c r="B110" s="15"/>
      <c r="C110" s="16"/>
      <c r="D110" s="16"/>
      <c r="E110" s="23"/>
      <c r="F110" s="25"/>
      <c r="G110" s="16"/>
      <c r="H110" s="16"/>
      <c r="I110" s="24"/>
      <c r="J110" s="24"/>
      <c r="K110" s="24"/>
      <c r="L110" s="24"/>
      <c r="M110" s="24"/>
      <c r="N110" s="16"/>
      <c r="O110" s="16"/>
      <c r="P110" s="16"/>
      <c r="Q110" s="16"/>
      <c r="R110" s="16"/>
      <c r="S110" s="17"/>
      <c r="T110" s="17"/>
      <c r="U110" s="16"/>
      <c r="V110" s="16"/>
      <c r="W110" s="16"/>
      <c r="X110" s="16"/>
      <c r="Y110" s="11"/>
      <c r="Z110" s="11"/>
      <c r="AA110" s="11"/>
      <c r="AB110" s="11"/>
      <c r="AC110" s="11"/>
      <c r="AD110" s="11"/>
      <c r="AE110" s="11"/>
      <c r="AF110" s="11"/>
      <c r="AG110" s="11"/>
      <c r="AH110" s="11"/>
      <c r="AI110" s="11"/>
      <c r="AJ110" s="11"/>
      <c r="AK110" s="11"/>
      <c r="AL110" s="20"/>
      <c r="AM110" s="22"/>
      <c r="AN110" s="11"/>
      <c r="AO110" s="314"/>
      <c r="AP110" s="314"/>
      <c r="AQ110" s="314"/>
      <c r="AR110" s="9"/>
    </row>
    <row r="111" spans="1:44" s="12" customFormat="1" ht="9" customHeight="1">
      <c r="A111" s="11"/>
      <c r="B111" s="15"/>
      <c r="C111" s="16"/>
      <c r="D111" s="16"/>
      <c r="E111" s="16"/>
      <c r="F111" s="16"/>
      <c r="G111" s="16"/>
      <c r="H111" s="16"/>
      <c r="I111" s="13"/>
      <c r="J111" s="16"/>
      <c r="K111" s="16"/>
      <c r="L111" s="16"/>
      <c r="M111" s="16"/>
      <c r="N111" s="16"/>
      <c r="O111" s="16"/>
      <c r="P111" s="16"/>
      <c r="Q111" s="23"/>
      <c r="R111" s="23"/>
      <c r="S111" s="17"/>
      <c r="T111" s="17"/>
      <c r="U111" s="16"/>
      <c r="V111" s="16"/>
      <c r="W111" s="16"/>
      <c r="X111" s="16"/>
      <c r="Y111" s="11"/>
      <c r="Z111" s="11"/>
      <c r="AA111" s="11"/>
      <c r="AB111" s="11"/>
      <c r="AC111" s="11"/>
      <c r="AD111" s="11"/>
      <c r="AE111" s="11"/>
      <c r="AF111" s="11"/>
      <c r="AG111" s="11"/>
      <c r="AH111" s="11"/>
      <c r="AI111" s="11"/>
      <c r="AJ111" s="11"/>
      <c r="AK111" s="11"/>
      <c r="AL111" s="20"/>
      <c r="AM111" s="22"/>
      <c r="AN111" s="11"/>
      <c r="AO111" s="314"/>
      <c r="AP111" s="314"/>
      <c r="AQ111" s="314"/>
      <c r="AR111" s="9"/>
    </row>
    <row r="112" spans="1:44" s="9" customFormat="1" ht="30" customHeight="1">
      <c r="A112" s="8"/>
      <c r="B112" s="291" t="s">
        <v>41</v>
      </c>
      <c r="C112" s="292"/>
      <c r="D112" s="293"/>
      <c r="E112" s="293"/>
      <c r="F112" s="293"/>
      <c r="G112" s="293"/>
      <c r="H112" s="293"/>
      <c r="I112" s="293"/>
      <c r="J112" s="293"/>
      <c r="K112" s="293"/>
      <c r="L112" s="293"/>
      <c r="M112" s="293"/>
      <c r="N112" s="293"/>
      <c r="O112" s="293"/>
      <c r="P112" s="293"/>
      <c r="Q112" s="293"/>
      <c r="R112" s="293"/>
      <c r="S112" s="293"/>
      <c r="T112" s="293"/>
      <c r="U112" s="408" t="s">
        <v>38</v>
      </c>
      <c r="V112" s="408"/>
      <c r="W112" s="293"/>
      <c r="X112" s="294"/>
      <c r="Y112" s="8"/>
      <c r="Z112" s="400"/>
      <c r="AA112" s="401"/>
      <c r="AB112" s="401"/>
      <c r="AC112" s="115"/>
      <c r="AD112" s="8"/>
      <c r="AE112" s="116"/>
      <c r="AF112" s="8"/>
      <c r="AG112" s="8"/>
      <c r="AH112" s="8"/>
      <c r="AI112" s="8"/>
      <c r="AJ112" s="8"/>
      <c r="AK112" s="8"/>
      <c r="AL112" s="117"/>
      <c r="AM112" s="118"/>
      <c r="AN112" s="8"/>
      <c r="AO112" s="314"/>
      <c r="AP112" s="314"/>
      <c r="AQ112" s="314"/>
      <c r="AR112" s="36"/>
    </row>
    <row r="113" spans="1:43" s="9" customFormat="1" ht="17.25" customHeight="1">
      <c r="A113" s="8"/>
      <c r="B113" s="295"/>
      <c r="C113" s="247" t="s">
        <v>142</v>
      </c>
      <c r="D113" s="4" t="s">
        <v>260</v>
      </c>
      <c r="E113" s="247"/>
      <c r="F113" s="296"/>
      <c r="G113" s="247"/>
      <c r="H113" s="296"/>
      <c r="I113" s="247"/>
      <c r="J113" s="247"/>
      <c r="K113" s="247"/>
      <c r="L113" s="247"/>
      <c r="M113" s="247"/>
      <c r="N113" s="247"/>
      <c r="O113" s="247"/>
      <c r="P113" s="247"/>
      <c r="Q113" s="247"/>
      <c r="R113" s="247"/>
      <c r="S113" s="247"/>
      <c r="T113" s="247"/>
      <c r="U113" s="247"/>
      <c r="V113" s="247"/>
      <c r="W113" s="247"/>
      <c r="X113" s="297"/>
      <c r="Y113" s="119"/>
      <c r="Z113" s="8"/>
      <c r="AA113" s="8"/>
      <c r="AB113" s="8"/>
      <c r="AC113" s="8"/>
      <c r="AD113" s="8"/>
      <c r="AE113" s="8"/>
      <c r="AF113" s="8"/>
      <c r="AG113" s="8"/>
      <c r="AH113" s="8"/>
      <c r="AI113" s="8"/>
      <c r="AJ113" s="8"/>
      <c r="AK113" s="8"/>
      <c r="AL113" s="117"/>
      <c r="AM113" s="118"/>
      <c r="AN113" s="8"/>
      <c r="AO113" s="314"/>
      <c r="AP113" s="314"/>
      <c r="AQ113" s="314"/>
    </row>
    <row r="114" spans="2:44" s="36" customFormat="1" ht="29.25" customHeight="1">
      <c r="B114" s="298"/>
      <c r="C114" s="247" t="s">
        <v>0</v>
      </c>
      <c r="D114" s="247">
        <f>AL98</f>
        <v>0</v>
      </c>
      <c r="E114" s="299" t="s">
        <v>1</v>
      </c>
      <c r="F114" s="300">
        <f>AE105</f>
        <v>0</v>
      </c>
      <c r="G114" s="299" t="s">
        <v>1</v>
      </c>
      <c r="H114" s="299">
        <v>7</v>
      </c>
      <c r="I114" s="299" t="s">
        <v>2</v>
      </c>
      <c r="J114" s="299" t="str">
        <f>IF(AI7="","28",IF(AJ7="","29",IF(AK7="","30","31")))</f>
        <v>28</v>
      </c>
      <c r="K114" s="301" t="s">
        <v>3</v>
      </c>
      <c r="L114" s="299" t="s">
        <v>4</v>
      </c>
      <c r="M114" s="402">
        <f>F114/H114*J114</f>
        <v>0</v>
      </c>
      <c r="N114" s="403"/>
      <c r="O114" s="271" t="s">
        <v>5</v>
      </c>
      <c r="P114" s="299" t="s">
        <v>4</v>
      </c>
      <c r="Q114" s="404">
        <f>IF(ISERROR(D114/M114),"",ROUNDDOWN(D114/M114,1))</f>
      </c>
      <c r="R114" s="405"/>
      <c r="S114" s="247"/>
      <c r="T114" s="247"/>
      <c r="U114" s="302" t="str">
        <f>IF(Q114&gt;=AL101,"○","×")</f>
        <v>○</v>
      </c>
      <c r="V114" s="303"/>
      <c r="W114" s="271"/>
      <c r="X114" s="304"/>
      <c r="Y114" s="120"/>
      <c r="AM114" s="121"/>
      <c r="AO114" s="314"/>
      <c r="AP114" s="314"/>
      <c r="AQ114" s="314"/>
      <c r="AR114" s="9"/>
    </row>
    <row r="115" spans="1:44" s="9" customFormat="1" ht="30" customHeight="1">
      <c r="A115" s="8"/>
      <c r="B115" s="295" t="s">
        <v>42</v>
      </c>
      <c r="C115" s="4"/>
      <c r="D115" s="305"/>
      <c r="E115" s="305"/>
      <c r="F115" s="305"/>
      <c r="G115" s="305"/>
      <c r="H115" s="305"/>
      <c r="I115" s="305"/>
      <c r="J115" s="305"/>
      <c r="K115" s="305"/>
      <c r="L115" s="305"/>
      <c r="M115" s="305"/>
      <c r="N115" s="305"/>
      <c r="O115" s="305"/>
      <c r="P115" s="305"/>
      <c r="Q115" s="305"/>
      <c r="R115" s="305"/>
      <c r="S115" s="305"/>
      <c r="T115" s="305"/>
      <c r="U115" s="305"/>
      <c r="V115" s="305"/>
      <c r="W115" s="305"/>
      <c r="X115" s="306"/>
      <c r="Y115" s="8"/>
      <c r="Z115" s="400"/>
      <c r="AA115" s="401"/>
      <c r="AB115" s="401"/>
      <c r="AC115" s="115"/>
      <c r="AD115" s="8"/>
      <c r="AE115" s="116"/>
      <c r="AF115" s="8"/>
      <c r="AG115" s="8"/>
      <c r="AH115" s="8"/>
      <c r="AI115" s="8"/>
      <c r="AJ115" s="8"/>
      <c r="AK115" s="8"/>
      <c r="AL115" s="117"/>
      <c r="AM115" s="118"/>
      <c r="AN115" s="8"/>
      <c r="AO115" s="314"/>
      <c r="AP115" s="314"/>
      <c r="AQ115" s="314"/>
      <c r="AR115" s="36"/>
    </row>
    <row r="116" spans="1:44" s="9" customFormat="1" ht="17.25" customHeight="1">
      <c r="A116" s="8"/>
      <c r="B116" s="295"/>
      <c r="C116" s="247" t="s">
        <v>6</v>
      </c>
      <c r="D116" s="4" t="s">
        <v>261</v>
      </c>
      <c r="E116" s="247"/>
      <c r="F116" s="296"/>
      <c r="G116" s="247"/>
      <c r="H116" s="296"/>
      <c r="I116" s="247"/>
      <c r="J116" s="247"/>
      <c r="K116" s="247"/>
      <c r="L116" s="247"/>
      <c r="M116" s="247"/>
      <c r="N116" s="247"/>
      <c r="O116" s="247"/>
      <c r="P116" s="247"/>
      <c r="Q116" s="247"/>
      <c r="R116" s="247"/>
      <c r="S116" s="247"/>
      <c r="T116" s="247"/>
      <c r="U116" s="247"/>
      <c r="V116" s="247"/>
      <c r="W116" s="247"/>
      <c r="X116" s="297"/>
      <c r="Y116" s="119"/>
      <c r="Z116" s="8"/>
      <c r="AA116" s="8"/>
      <c r="AB116" s="8"/>
      <c r="AC116" s="8"/>
      <c r="AD116" s="8"/>
      <c r="AE116" s="8"/>
      <c r="AF116" s="8"/>
      <c r="AG116" s="8"/>
      <c r="AH116" s="8"/>
      <c r="AI116" s="8"/>
      <c r="AJ116" s="8"/>
      <c r="AK116" s="8"/>
      <c r="AL116" s="117"/>
      <c r="AM116" s="118"/>
      <c r="AN116" s="8"/>
      <c r="AO116" s="314"/>
      <c r="AP116" s="314"/>
      <c r="AQ116" s="314"/>
      <c r="AR116" s="12"/>
    </row>
    <row r="117" spans="2:44" s="36" customFormat="1" ht="29.25" customHeight="1">
      <c r="B117" s="298"/>
      <c r="C117" s="247" t="s">
        <v>0</v>
      </c>
      <c r="D117" s="247">
        <f>AL98</f>
        <v>0</v>
      </c>
      <c r="E117" s="299" t="s">
        <v>1</v>
      </c>
      <c r="F117" s="300">
        <f>AE105</f>
        <v>0</v>
      </c>
      <c r="G117" s="299" t="s">
        <v>1</v>
      </c>
      <c r="H117" s="299">
        <v>5</v>
      </c>
      <c r="I117" s="299" t="s">
        <v>2</v>
      </c>
      <c r="J117" s="299" t="str">
        <f>IF(AI7="","28",IF(AJ7="","29",IF(AK7="","30","31")))</f>
        <v>28</v>
      </c>
      <c r="K117" s="301" t="s">
        <v>3</v>
      </c>
      <c r="L117" s="299" t="s">
        <v>4</v>
      </c>
      <c r="M117" s="402">
        <f>F117/H117*J117</f>
        <v>0</v>
      </c>
      <c r="N117" s="403"/>
      <c r="O117" s="271" t="s">
        <v>5</v>
      </c>
      <c r="P117" s="299" t="s">
        <v>4</v>
      </c>
      <c r="Q117" s="404">
        <f>IF(ISERROR(D117/M117),"",ROUNDDOWN(D117/M117,1))</f>
      </c>
      <c r="R117" s="405"/>
      <c r="S117" s="247"/>
      <c r="T117" s="247"/>
      <c r="U117" s="302" t="str">
        <f>IF(Q117&gt;=AL101,"○","×")</f>
        <v>○</v>
      </c>
      <c r="V117" s="303"/>
      <c r="W117" s="271"/>
      <c r="X117" s="304"/>
      <c r="Y117" s="120"/>
      <c r="AM117" s="121"/>
      <c r="AO117" s="314"/>
      <c r="AP117" s="314"/>
      <c r="AQ117" s="314"/>
      <c r="AR117" s="12"/>
    </row>
    <row r="118" spans="1:44" s="12" customFormat="1" ht="9.75" customHeight="1">
      <c r="A118" s="11"/>
      <c r="B118" s="123"/>
      <c r="C118" s="307"/>
      <c r="D118" s="307"/>
      <c r="E118" s="124"/>
      <c r="F118" s="125"/>
      <c r="G118" s="307"/>
      <c r="H118" s="307"/>
      <c r="I118" s="126"/>
      <c r="J118" s="126"/>
      <c r="K118" s="126"/>
      <c r="L118" s="126"/>
      <c r="M118" s="126"/>
      <c r="N118" s="307"/>
      <c r="O118" s="307"/>
      <c r="P118" s="307"/>
      <c r="Q118" s="307"/>
      <c r="R118" s="307"/>
      <c r="S118" s="307"/>
      <c r="T118" s="307"/>
      <c r="U118" s="307"/>
      <c r="V118" s="307"/>
      <c r="W118" s="307"/>
      <c r="X118" s="308"/>
      <c r="Y118" s="11"/>
      <c r="Z118" s="11"/>
      <c r="AA118" s="11"/>
      <c r="AB118" s="11"/>
      <c r="AC118" s="11"/>
      <c r="AD118" s="11"/>
      <c r="AE118" s="11"/>
      <c r="AF118" s="11"/>
      <c r="AG118" s="11"/>
      <c r="AH118" s="11"/>
      <c r="AI118" s="11"/>
      <c r="AJ118" s="11"/>
      <c r="AK118" s="11"/>
      <c r="AL118" s="20"/>
      <c r="AM118" s="22"/>
      <c r="AN118" s="11"/>
      <c r="AO118" s="314"/>
      <c r="AP118" s="314"/>
      <c r="AQ118" s="314"/>
      <c r="AR118" s="38"/>
    </row>
    <row r="119" spans="1:44" s="12" customFormat="1" ht="17.25" customHeight="1">
      <c r="A119" s="11"/>
      <c r="B119" s="13"/>
      <c r="C119" s="21"/>
      <c r="D119" s="21"/>
      <c r="E119" s="11"/>
      <c r="F119" s="24"/>
      <c r="G119" s="24"/>
      <c r="H119" s="24"/>
      <c r="I119" s="24"/>
      <c r="J119" s="24"/>
      <c r="K119" s="24"/>
      <c r="L119" s="24"/>
      <c r="M119" s="24"/>
      <c r="N119" s="24"/>
      <c r="O119" s="24"/>
      <c r="P119" s="24"/>
      <c r="Q119" s="24"/>
      <c r="R119" s="24"/>
      <c r="S119" s="24"/>
      <c r="T119" s="24"/>
      <c r="U119" s="24"/>
      <c r="V119" s="24"/>
      <c r="W119" s="24"/>
      <c r="X119" s="24"/>
      <c r="Y119" s="24"/>
      <c r="Z119" s="11"/>
      <c r="AA119" s="11"/>
      <c r="AB119" s="11"/>
      <c r="AC119" s="11"/>
      <c r="AD119" s="11"/>
      <c r="AE119" s="11"/>
      <c r="AF119" s="11"/>
      <c r="AG119" s="11"/>
      <c r="AH119" s="11"/>
      <c r="AI119" s="11"/>
      <c r="AJ119" s="11"/>
      <c r="AK119" s="11"/>
      <c r="AL119" s="20"/>
      <c r="AM119" s="22"/>
      <c r="AN119" s="11"/>
      <c r="AO119" s="314"/>
      <c r="AP119" s="314"/>
      <c r="AQ119" s="314"/>
      <c r="AR119" s="38"/>
    </row>
    <row r="120" spans="41:43" ht="14.25">
      <c r="AO120" s="53"/>
      <c r="AP120" s="53"/>
      <c r="AQ120" s="53"/>
    </row>
    <row r="121" spans="41:43" ht="14.25">
      <c r="AO121" s="53"/>
      <c r="AP121" s="53"/>
      <c r="AQ121" s="53"/>
    </row>
    <row r="122" spans="41:43" ht="14.25">
      <c r="AO122" s="53"/>
      <c r="AP122" s="53"/>
      <c r="AQ122" s="53"/>
    </row>
    <row r="123" spans="41:43" ht="14.25">
      <c r="AO123" s="53"/>
      <c r="AP123" s="53"/>
      <c r="AQ123" s="53"/>
    </row>
    <row r="124" spans="41:43" ht="14.25">
      <c r="AO124" s="53"/>
      <c r="AP124" s="53"/>
      <c r="AQ124" s="53"/>
    </row>
    <row r="125" spans="41:43" ht="14.25">
      <c r="AO125" s="316"/>
      <c r="AP125" s="316"/>
      <c r="AQ125" s="316"/>
    </row>
    <row r="126" spans="41:43" ht="14.25">
      <c r="AO126" s="317"/>
      <c r="AP126" s="317"/>
      <c r="AQ126" s="317"/>
    </row>
    <row r="127" spans="41:43" ht="14.25">
      <c r="AO127" s="318"/>
      <c r="AP127" s="318"/>
      <c r="AQ127" s="318"/>
    </row>
    <row r="128" spans="41:43" ht="14.25">
      <c r="AO128" s="318"/>
      <c r="AP128" s="318"/>
      <c r="AQ128" s="318"/>
    </row>
    <row r="129" spans="41:43" ht="14.25">
      <c r="AO129" s="318"/>
      <c r="AP129" s="318"/>
      <c r="AQ129" s="318"/>
    </row>
    <row r="130" spans="41:43" ht="14.25">
      <c r="AO130" s="318"/>
      <c r="AP130" s="318"/>
      <c r="AQ130" s="318"/>
    </row>
    <row r="131" spans="41:43" ht="14.25">
      <c r="AO131" s="319"/>
      <c r="AP131" s="319"/>
      <c r="AQ131" s="319"/>
    </row>
    <row r="132" spans="41:43" ht="14.25">
      <c r="AO132" s="318"/>
      <c r="AP132" s="318"/>
      <c r="AQ132" s="318"/>
    </row>
    <row r="133" spans="41:43" ht="14.25">
      <c r="AO133" s="318"/>
      <c r="AP133" s="318"/>
      <c r="AQ133" s="318"/>
    </row>
    <row r="134" spans="41:43" ht="14.25">
      <c r="AO134" s="319"/>
      <c r="AP134" s="319"/>
      <c r="AQ134" s="319"/>
    </row>
    <row r="135" spans="41:43" ht="14.25">
      <c r="AO135" s="319"/>
      <c r="AP135" s="319"/>
      <c r="AQ135" s="319"/>
    </row>
    <row r="136" spans="41:43" ht="14.25">
      <c r="AO136" s="320"/>
      <c r="AP136" s="320"/>
      <c r="AQ136" s="320"/>
    </row>
    <row r="137" spans="41:43" ht="14.25">
      <c r="AO137" s="319"/>
      <c r="AP137" s="319"/>
      <c r="AQ137" s="319"/>
    </row>
    <row r="138" spans="41:43" ht="14.25">
      <c r="AO138" s="319"/>
      <c r="AP138" s="319"/>
      <c r="AQ138" s="319"/>
    </row>
    <row r="139" spans="41:43" ht="14.25">
      <c r="AO139" s="320"/>
      <c r="AP139" s="320"/>
      <c r="AQ139" s="320"/>
    </row>
    <row r="140" spans="41:43" ht="14.25">
      <c r="AO140" s="318"/>
      <c r="AP140" s="318"/>
      <c r="AQ140" s="318"/>
    </row>
    <row r="141" spans="41:43" ht="14.25">
      <c r="AO141" s="318"/>
      <c r="AP141" s="318"/>
      <c r="AQ141" s="318"/>
    </row>
  </sheetData>
  <sheetProtection password="CC09" sheet="1"/>
  <protectedRanges>
    <protectedRange sqref="G8:AK8 G28:AK29 G10:AK11 G13:AK14 G16:AK17 G19:AK20 G22:AK23 G25:AK26 G31:AK32 G82:AK83 G34:AK35 G97:AK97 G70:AK71 G73:AK74 G76:AK77 G79:AK80 G85:AK86 G88:AK89 G91:AK92 G94:AK95 G52:AK53 G37:AK38 G40:AK41 G43:AK44 G46:AK47 G49:AK50 G55:AK56 G58:AK59 G61:AK62 G64:AK65 G67:AK68" name="範囲1"/>
  </protectedRanges>
  <mergeCells count="53">
    <mergeCell ref="AM6:AM7"/>
    <mergeCell ref="C6:C7"/>
    <mergeCell ref="E32:E34"/>
    <mergeCell ref="E35:E37"/>
    <mergeCell ref="E11:E13"/>
    <mergeCell ref="E20:E22"/>
    <mergeCell ref="E23:E25"/>
    <mergeCell ref="E26:E28"/>
    <mergeCell ref="E14:E16"/>
    <mergeCell ref="E17:E19"/>
    <mergeCell ref="V106:W106"/>
    <mergeCell ref="V105:W105"/>
    <mergeCell ref="B102:F102"/>
    <mergeCell ref="B101:F101"/>
    <mergeCell ref="B98:F98"/>
    <mergeCell ref="B100:F100"/>
    <mergeCell ref="B99:F99"/>
    <mergeCell ref="E68:E70"/>
    <mergeCell ref="E8:E10"/>
    <mergeCell ref="E38:E40"/>
    <mergeCell ref="W2:AL2"/>
    <mergeCell ref="U3:AL3"/>
    <mergeCell ref="AL6:AL7"/>
    <mergeCell ref="Z112:AB112"/>
    <mergeCell ref="M114:N114"/>
    <mergeCell ref="Q114:R114"/>
    <mergeCell ref="E86:E88"/>
    <mergeCell ref="J2:K2"/>
    <mergeCell ref="E92:E94"/>
    <mergeCell ref="E71:E73"/>
    <mergeCell ref="E74:E76"/>
    <mergeCell ref="E89:E91"/>
    <mergeCell ref="E29:E31"/>
    <mergeCell ref="E53:E55"/>
    <mergeCell ref="E56:E58"/>
    <mergeCell ref="E59:E61"/>
    <mergeCell ref="Z115:AB115"/>
    <mergeCell ref="M117:N117"/>
    <mergeCell ref="Q117:R117"/>
    <mergeCell ref="R105:S105"/>
    <mergeCell ref="R106:S106"/>
    <mergeCell ref="Z109:AB109"/>
    <mergeCell ref="U112:V112"/>
    <mergeCell ref="E95:E97"/>
    <mergeCell ref="E77:E79"/>
    <mergeCell ref="E80:E82"/>
    <mergeCell ref="E83:E85"/>
    <mergeCell ref="E41:E43"/>
    <mergeCell ref="E44:E46"/>
    <mergeCell ref="E47:E49"/>
    <mergeCell ref="E62:E64"/>
    <mergeCell ref="E65:E67"/>
    <mergeCell ref="E50:E52"/>
  </mergeCells>
  <printOptions horizontalCentered="1" verticalCentered="1"/>
  <pageMargins left="0.1968503937007874" right="0.1968503937007874" top="0.3937007874015748" bottom="0" header="0.2362204724409449" footer="0.31496062992125984"/>
  <pageSetup blackAndWhite="1" horizontalDpi="600" verticalDpi="600" orientation="portrait" paperSize="9" scale="66" r:id="rId1"/>
  <headerFooter alignWithMargins="0">
    <oddHeader>&amp;L&amp;"ＭＳ Ｐゴシック,太字"&amp;14【時間】シート&amp;R小規模多機能型居宅介護（実績用）</oddHeader>
  </headerFooter>
  <rowBreaks count="1" manualBreakCount="1">
    <brk id="102" max="36" man="1"/>
  </rowBreaks>
</worksheet>
</file>

<file path=xl/worksheets/sheet5.xml><?xml version="1.0" encoding="utf-8"?>
<worksheet xmlns="http://schemas.openxmlformats.org/spreadsheetml/2006/main" xmlns:r="http://schemas.openxmlformats.org/officeDocument/2006/relationships">
  <sheetPr>
    <tabColor indexed="34"/>
  </sheetPr>
  <dimension ref="A1:AL57"/>
  <sheetViews>
    <sheetView zoomScale="75" zoomScaleNormal="75" zoomScalePageLayoutView="0" workbookViewId="0" topLeftCell="A1">
      <selection activeCell="Q25" sqref="Q25"/>
    </sheetView>
  </sheetViews>
  <sheetFormatPr defaultColWidth="9.00390625" defaultRowHeight="13.5"/>
  <cols>
    <col min="1" max="1" width="15.125" style="0" bestFit="1" customWidth="1"/>
    <col min="2" max="2" width="5.375" style="0" customWidth="1"/>
    <col min="3" max="3" width="4.375" style="0" customWidth="1"/>
    <col min="4" max="4" width="3.50390625" style="0" bestFit="1" customWidth="1"/>
    <col min="5" max="5" width="3.625" style="0" customWidth="1"/>
    <col min="6" max="6" width="3.50390625" style="0" bestFit="1" customWidth="1"/>
    <col min="7" max="7" width="4.50390625" style="0" customWidth="1"/>
    <col min="8" max="8" width="4.125" style="0" bestFit="1" customWidth="1"/>
    <col min="9" max="32" width="3.375" style="0" customWidth="1"/>
    <col min="33" max="33" width="6.125" style="0" bestFit="1" customWidth="1"/>
    <col min="34" max="37" width="9.125" style="189" bestFit="1" customWidth="1"/>
    <col min="38" max="38" width="9.00390625" style="189" customWidth="1"/>
    <col min="39" max="39" width="9.00390625" style="206" customWidth="1"/>
  </cols>
  <sheetData>
    <row r="1" spans="1:16" ht="13.5">
      <c r="A1" t="s">
        <v>45</v>
      </c>
      <c r="B1" s="179" t="s">
        <v>46</v>
      </c>
      <c r="C1" s="180">
        <v>18</v>
      </c>
      <c r="D1" s="179" t="s">
        <v>8</v>
      </c>
      <c r="E1" s="180">
        <v>1</v>
      </c>
      <c r="F1" s="179" t="s">
        <v>47</v>
      </c>
      <c r="G1" s="180">
        <v>1</v>
      </c>
      <c r="H1" s="179" t="s">
        <v>48</v>
      </c>
      <c r="K1" s="349" t="s">
        <v>54</v>
      </c>
      <c r="L1" s="349"/>
      <c r="M1" s="349"/>
      <c r="N1" s="349"/>
      <c r="O1" s="180">
        <v>9</v>
      </c>
      <c r="P1" s="179" t="s">
        <v>55</v>
      </c>
    </row>
    <row r="3" spans="1:34" ht="13.5">
      <c r="A3" t="s">
        <v>49</v>
      </c>
      <c r="B3" s="179" t="s">
        <v>46</v>
      </c>
      <c r="C3" s="180">
        <v>19</v>
      </c>
      <c r="D3" s="179" t="s">
        <v>8</v>
      </c>
      <c r="E3" s="180">
        <v>3</v>
      </c>
      <c r="F3" s="179" t="s">
        <v>47</v>
      </c>
      <c r="H3" s="179" t="s">
        <v>79</v>
      </c>
      <c r="I3" s="179"/>
      <c r="J3" s="179"/>
      <c r="K3" s="179"/>
      <c r="L3" s="179" t="s">
        <v>80</v>
      </c>
      <c r="M3" s="179"/>
      <c r="N3" s="179"/>
      <c r="O3" s="180"/>
      <c r="P3" s="179" t="s">
        <v>81</v>
      </c>
      <c r="Q3" s="179"/>
      <c r="R3" s="179"/>
      <c r="S3" s="180">
        <v>1</v>
      </c>
      <c r="T3" s="179" t="s">
        <v>82</v>
      </c>
      <c r="U3" s="179"/>
      <c r="V3" s="179"/>
      <c r="W3" s="179"/>
      <c r="X3" s="179"/>
      <c r="Y3" s="180"/>
      <c r="Z3" s="179" t="s">
        <v>83</v>
      </c>
      <c r="AA3" s="179"/>
      <c r="AB3" s="179"/>
      <c r="AC3" s="180"/>
      <c r="AH3" s="189">
        <f>IF(O3=1,ROUNDUP(AG31/AH31,1),IF(S3=1,VLOOKUP(E3,AJ34:AL56,2,FALSE),IF(Y3=1,VLOOKUP(E3,AJ34:AL56,3,FALSE),ROUNDUP(O1*0.9,2))))</f>
        <v>7.5</v>
      </c>
    </row>
    <row r="4" ht="13.5">
      <c r="I4" t="s">
        <v>85</v>
      </c>
    </row>
    <row r="6" spans="1:33" ht="13.5">
      <c r="A6" t="s">
        <v>50</v>
      </c>
      <c r="B6">
        <f>IF(C3="","",IF(OR(E3=1,E3=2,E3=3),C3-2,C3-1))</f>
        <v>17</v>
      </c>
      <c r="C6" t="s">
        <v>51</v>
      </c>
      <c r="E6" s="350" t="s">
        <v>58</v>
      </c>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row>
    <row r="7" spans="1:34" ht="13.5">
      <c r="A7" s="181" t="s">
        <v>59</v>
      </c>
      <c r="B7" s="181">
        <v>1</v>
      </c>
      <c r="C7" s="181">
        <v>2</v>
      </c>
      <c r="D7" s="181">
        <v>3</v>
      </c>
      <c r="E7" s="181">
        <v>4</v>
      </c>
      <c r="F7" s="181">
        <v>5</v>
      </c>
      <c r="G7" s="181">
        <v>6</v>
      </c>
      <c r="H7" s="181">
        <v>7</v>
      </c>
      <c r="I7" s="181">
        <v>8</v>
      </c>
      <c r="J7" s="181">
        <v>9</v>
      </c>
      <c r="K7" s="181">
        <v>10</v>
      </c>
      <c r="L7" s="181">
        <v>11</v>
      </c>
      <c r="M7" s="181">
        <v>12</v>
      </c>
      <c r="N7" s="181">
        <v>13</v>
      </c>
      <c r="O7" s="181">
        <v>14</v>
      </c>
      <c r="P7" s="181">
        <v>15</v>
      </c>
      <c r="Q7" s="181">
        <v>16</v>
      </c>
      <c r="R7" s="181">
        <v>17</v>
      </c>
      <c r="S7" s="181">
        <v>18</v>
      </c>
      <c r="T7" s="181">
        <v>19</v>
      </c>
      <c r="U7" s="181">
        <v>20</v>
      </c>
      <c r="V7" s="181">
        <v>21</v>
      </c>
      <c r="W7" s="181">
        <v>22</v>
      </c>
      <c r="X7" s="181">
        <v>23</v>
      </c>
      <c r="Y7" s="181">
        <v>24</v>
      </c>
      <c r="Z7" s="181">
        <v>25</v>
      </c>
      <c r="AA7" s="181">
        <v>26</v>
      </c>
      <c r="AB7" s="181">
        <v>27</v>
      </c>
      <c r="AC7" s="181">
        <v>28</v>
      </c>
      <c r="AD7" s="181">
        <v>29</v>
      </c>
      <c r="AE7" s="181">
        <v>30</v>
      </c>
      <c r="AF7" s="182"/>
      <c r="AG7" s="181" t="s">
        <v>52</v>
      </c>
      <c r="AH7" s="189" t="s">
        <v>56</v>
      </c>
    </row>
    <row r="8" spans="1:35" ht="13.5">
      <c r="A8" s="339" t="s">
        <v>252</v>
      </c>
      <c r="B8" s="180"/>
      <c r="C8" s="180"/>
      <c r="D8" s="180"/>
      <c r="E8" s="180"/>
      <c r="F8" s="180"/>
      <c r="G8" s="180"/>
      <c r="H8" s="201"/>
      <c r="I8" s="201"/>
      <c r="J8" s="201"/>
      <c r="K8" s="201"/>
      <c r="L8" s="201"/>
      <c r="M8" s="201"/>
      <c r="N8" s="201"/>
      <c r="O8" s="201"/>
      <c r="P8" s="201"/>
      <c r="Q8" s="201"/>
      <c r="R8" s="201"/>
      <c r="S8" s="201"/>
      <c r="T8" s="201"/>
      <c r="U8" s="201"/>
      <c r="V8" s="201"/>
      <c r="W8" s="201"/>
      <c r="X8" s="201"/>
      <c r="Y8" s="201"/>
      <c r="Z8" s="201"/>
      <c r="AA8" s="201"/>
      <c r="AB8" s="201"/>
      <c r="AC8" s="201"/>
      <c r="AD8" s="201"/>
      <c r="AE8" s="201"/>
      <c r="AF8" s="182"/>
      <c r="AG8" s="181">
        <f>SUM(B8:AF8)</f>
        <v>0</v>
      </c>
      <c r="AH8" s="189">
        <f>31-AI8</f>
        <v>0</v>
      </c>
      <c r="AI8" s="189">
        <f>COUNTBLANK(B8:AF8)</f>
        <v>31</v>
      </c>
    </row>
    <row r="9" spans="1:33" ht="13.5">
      <c r="A9" s="181" t="s">
        <v>60</v>
      </c>
      <c r="B9" s="181">
        <v>1</v>
      </c>
      <c r="C9" s="181">
        <v>2</v>
      </c>
      <c r="D9" s="181">
        <v>3</v>
      </c>
      <c r="E9" s="181">
        <v>4</v>
      </c>
      <c r="F9" s="181">
        <v>5</v>
      </c>
      <c r="G9" s="181">
        <v>6</v>
      </c>
      <c r="H9" s="181">
        <v>7</v>
      </c>
      <c r="I9" s="181">
        <v>8</v>
      </c>
      <c r="J9" s="181">
        <v>9</v>
      </c>
      <c r="K9" s="181">
        <v>10</v>
      </c>
      <c r="L9" s="181">
        <v>11</v>
      </c>
      <c r="M9" s="181">
        <v>12</v>
      </c>
      <c r="N9" s="181">
        <v>13</v>
      </c>
      <c r="O9" s="181">
        <v>14</v>
      </c>
      <c r="P9" s="181">
        <v>15</v>
      </c>
      <c r="Q9" s="181">
        <v>16</v>
      </c>
      <c r="R9" s="181">
        <v>17</v>
      </c>
      <c r="S9" s="181">
        <v>18</v>
      </c>
      <c r="T9" s="181">
        <v>19</v>
      </c>
      <c r="U9" s="181">
        <v>20</v>
      </c>
      <c r="V9" s="181">
        <v>21</v>
      </c>
      <c r="W9" s="181">
        <v>22</v>
      </c>
      <c r="X9" s="181">
        <v>23</v>
      </c>
      <c r="Y9" s="181">
        <v>24</v>
      </c>
      <c r="Z9" s="181">
        <v>25</v>
      </c>
      <c r="AA9" s="181">
        <v>26</v>
      </c>
      <c r="AB9" s="181">
        <v>27</v>
      </c>
      <c r="AC9" s="181">
        <v>28</v>
      </c>
      <c r="AD9" s="181">
        <v>29</v>
      </c>
      <c r="AE9" s="181">
        <v>30</v>
      </c>
      <c r="AF9" s="181">
        <v>31</v>
      </c>
      <c r="AG9" s="181"/>
    </row>
    <row r="10" spans="1:35" ht="13.5">
      <c r="A10" s="339" t="s">
        <v>252</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181">
        <f>SUM(B10:AF10)</f>
        <v>0</v>
      </c>
      <c r="AH10" s="189">
        <f>31-AI10</f>
        <v>0</v>
      </c>
      <c r="AI10" s="189">
        <f>COUNTBLANK(B10:AF10)</f>
        <v>31</v>
      </c>
    </row>
    <row r="11" spans="1:33" ht="13.5">
      <c r="A11" s="181" t="s">
        <v>61</v>
      </c>
      <c r="B11" s="181">
        <v>1</v>
      </c>
      <c r="C11" s="181">
        <v>2</v>
      </c>
      <c r="D11" s="181">
        <v>3</v>
      </c>
      <c r="E11" s="181">
        <v>4</v>
      </c>
      <c r="F11" s="181">
        <v>5</v>
      </c>
      <c r="G11" s="181">
        <v>6</v>
      </c>
      <c r="H11" s="181">
        <v>7</v>
      </c>
      <c r="I11" s="181">
        <v>8</v>
      </c>
      <c r="J11" s="181">
        <v>9</v>
      </c>
      <c r="K11" s="181">
        <v>10</v>
      </c>
      <c r="L11" s="181">
        <v>11</v>
      </c>
      <c r="M11" s="181">
        <v>12</v>
      </c>
      <c r="N11" s="181">
        <v>13</v>
      </c>
      <c r="O11" s="181">
        <v>14</v>
      </c>
      <c r="P11" s="181">
        <v>15</v>
      </c>
      <c r="Q11" s="181">
        <v>16</v>
      </c>
      <c r="R11" s="181">
        <v>17</v>
      </c>
      <c r="S11" s="181">
        <v>18</v>
      </c>
      <c r="T11" s="181">
        <v>19</v>
      </c>
      <c r="U11" s="181">
        <v>20</v>
      </c>
      <c r="V11" s="181">
        <v>21</v>
      </c>
      <c r="W11" s="181">
        <v>22</v>
      </c>
      <c r="X11" s="181">
        <v>23</v>
      </c>
      <c r="Y11" s="181">
        <v>24</v>
      </c>
      <c r="Z11" s="181">
        <v>25</v>
      </c>
      <c r="AA11" s="181">
        <v>26</v>
      </c>
      <c r="AB11" s="181">
        <v>27</v>
      </c>
      <c r="AC11" s="181">
        <v>28</v>
      </c>
      <c r="AD11" s="181">
        <v>29</v>
      </c>
      <c r="AE11" s="181">
        <v>30</v>
      </c>
      <c r="AF11" s="182"/>
      <c r="AG11" s="181"/>
    </row>
    <row r="12" spans="1:35" ht="13.5">
      <c r="A12" s="339" t="s">
        <v>252</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182"/>
      <c r="AG12" s="181">
        <f>SUM(B12:AF12)</f>
        <v>0</v>
      </c>
      <c r="AH12" s="189">
        <f>31-AI12</f>
        <v>0</v>
      </c>
      <c r="AI12" s="189">
        <f>COUNTBLANK(B12:AF12)</f>
        <v>31</v>
      </c>
    </row>
    <row r="13" spans="1:33" ht="13.5">
      <c r="A13" s="181" t="s">
        <v>62</v>
      </c>
      <c r="B13" s="181">
        <v>1</v>
      </c>
      <c r="C13" s="181">
        <v>2</v>
      </c>
      <c r="D13" s="181">
        <v>3</v>
      </c>
      <c r="E13" s="181">
        <v>4</v>
      </c>
      <c r="F13" s="181">
        <v>5</v>
      </c>
      <c r="G13" s="181">
        <v>6</v>
      </c>
      <c r="H13" s="181">
        <v>7</v>
      </c>
      <c r="I13" s="181">
        <v>8</v>
      </c>
      <c r="J13" s="181">
        <v>9</v>
      </c>
      <c r="K13" s="181">
        <v>10</v>
      </c>
      <c r="L13" s="181">
        <v>11</v>
      </c>
      <c r="M13" s="181">
        <v>12</v>
      </c>
      <c r="N13" s="181">
        <v>13</v>
      </c>
      <c r="O13" s="181">
        <v>14</v>
      </c>
      <c r="P13" s="181">
        <v>15</v>
      </c>
      <c r="Q13" s="181">
        <v>16</v>
      </c>
      <c r="R13" s="181">
        <v>17</v>
      </c>
      <c r="S13" s="181">
        <v>18</v>
      </c>
      <c r="T13" s="181">
        <v>19</v>
      </c>
      <c r="U13" s="181">
        <v>20</v>
      </c>
      <c r="V13" s="181">
        <v>21</v>
      </c>
      <c r="W13" s="181">
        <v>22</v>
      </c>
      <c r="X13" s="181">
        <v>23</v>
      </c>
      <c r="Y13" s="181">
        <v>24</v>
      </c>
      <c r="Z13" s="181">
        <v>25</v>
      </c>
      <c r="AA13" s="181">
        <v>26</v>
      </c>
      <c r="AB13" s="181">
        <v>27</v>
      </c>
      <c r="AC13" s="181">
        <v>28</v>
      </c>
      <c r="AD13" s="181">
        <v>29</v>
      </c>
      <c r="AE13" s="181">
        <v>30</v>
      </c>
      <c r="AF13" s="181">
        <v>31</v>
      </c>
      <c r="AG13" s="181"/>
    </row>
    <row r="14" spans="1:35" ht="13.5">
      <c r="A14" s="339" t="s">
        <v>252</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181">
        <f>SUM(B14:AF14)</f>
        <v>0</v>
      </c>
      <c r="AH14" s="189">
        <f>31-AI14</f>
        <v>0</v>
      </c>
      <c r="AI14" s="189">
        <f>COUNTBLANK(B14:AF14)</f>
        <v>31</v>
      </c>
    </row>
    <row r="15" spans="1:33" ht="13.5">
      <c r="A15" s="181" t="s">
        <v>63</v>
      </c>
      <c r="B15" s="181">
        <v>1</v>
      </c>
      <c r="C15" s="181">
        <v>2</v>
      </c>
      <c r="D15" s="181">
        <v>3</v>
      </c>
      <c r="E15" s="181">
        <v>4</v>
      </c>
      <c r="F15" s="181">
        <v>5</v>
      </c>
      <c r="G15" s="181">
        <v>6</v>
      </c>
      <c r="H15" s="181">
        <v>7</v>
      </c>
      <c r="I15" s="181">
        <v>8</v>
      </c>
      <c r="J15" s="181">
        <v>9</v>
      </c>
      <c r="K15" s="181">
        <v>10</v>
      </c>
      <c r="L15" s="181">
        <v>11</v>
      </c>
      <c r="M15" s="181">
        <v>12</v>
      </c>
      <c r="N15" s="181">
        <v>13</v>
      </c>
      <c r="O15" s="181">
        <v>14</v>
      </c>
      <c r="P15" s="181">
        <v>15</v>
      </c>
      <c r="Q15" s="181">
        <v>16</v>
      </c>
      <c r="R15" s="181">
        <v>17</v>
      </c>
      <c r="S15" s="181">
        <v>18</v>
      </c>
      <c r="T15" s="181">
        <v>19</v>
      </c>
      <c r="U15" s="181">
        <v>20</v>
      </c>
      <c r="V15" s="181">
        <v>21</v>
      </c>
      <c r="W15" s="181">
        <v>22</v>
      </c>
      <c r="X15" s="181">
        <v>23</v>
      </c>
      <c r="Y15" s="181">
        <v>24</v>
      </c>
      <c r="Z15" s="181">
        <v>25</v>
      </c>
      <c r="AA15" s="181">
        <v>26</v>
      </c>
      <c r="AB15" s="181">
        <v>27</v>
      </c>
      <c r="AC15" s="181">
        <v>28</v>
      </c>
      <c r="AD15" s="181">
        <v>29</v>
      </c>
      <c r="AE15" s="181">
        <v>30</v>
      </c>
      <c r="AF15" s="181">
        <v>31</v>
      </c>
      <c r="AG15" s="181"/>
    </row>
    <row r="16" spans="1:35" ht="13.5">
      <c r="A16" s="339" t="s">
        <v>252</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181">
        <f>SUM(B16:AF16)</f>
        <v>0</v>
      </c>
      <c r="AH16" s="189">
        <f>31-AI16</f>
        <v>0</v>
      </c>
      <c r="AI16" s="189">
        <f>COUNTBLANK(B16:AF16)</f>
        <v>31</v>
      </c>
    </row>
    <row r="17" spans="1:33" ht="13.5">
      <c r="A17" s="181" t="s">
        <v>64</v>
      </c>
      <c r="B17" s="181">
        <v>1</v>
      </c>
      <c r="C17" s="181">
        <v>2</v>
      </c>
      <c r="D17" s="181">
        <v>3</v>
      </c>
      <c r="E17" s="181">
        <v>4</v>
      </c>
      <c r="F17" s="181">
        <v>5</v>
      </c>
      <c r="G17" s="181">
        <v>6</v>
      </c>
      <c r="H17" s="181">
        <v>7</v>
      </c>
      <c r="I17" s="181">
        <v>8</v>
      </c>
      <c r="J17" s="181">
        <v>9</v>
      </c>
      <c r="K17" s="181">
        <v>10</v>
      </c>
      <c r="L17" s="181">
        <v>11</v>
      </c>
      <c r="M17" s="181">
        <v>12</v>
      </c>
      <c r="N17" s="181">
        <v>13</v>
      </c>
      <c r="O17" s="181">
        <v>14</v>
      </c>
      <c r="P17" s="181">
        <v>15</v>
      </c>
      <c r="Q17" s="181">
        <v>16</v>
      </c>
      <c r="R17" s="181">
        <v>17</v>
      </c>
      <c r="S17" s="181">
        <v>18</v>
      </c>
      <c r="T17" s="181">
        <v>19</v>
      </c>
      <c r="U17" s="181">
        <v>20</v>
      </c>
      <c r="V17" s="181">
        <v>21</v>
      </c>
      <c r="W17" s="181">
        <v>22</v>
      </c>
      <c r="X17" s="181">
        <v>23</v>
      </c>
      <c r="Y17" s="181">
        <v>24</v>
      </c>
      <c r="Z17" s="181">
        <v>25</v>
      </c>
      <c r="AA17" s="181">
        <v>26</v>
      </c>
      <c r="AB17" s="181">
        <v>27</v>
      </c>
      <c r="AC17" s="181">
        <v>28</v>
      </c>
      <c r="AD17" s="181">
        <v>29</v>
      </c>
      <c r="AE17" s="181">
        <v>30</v>
      </c>
      <c r="AF17" s="182"/>
      <c r="AG17" s="181"/>
    </row>
    <row r="18" spans="1:35" ht="13.5">
      <c r="A18" s="339" t="s">
        <v>252</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182"/>
      <c r="AG18" s="181">
        <f>SUM(B18:AF18)</f>
        <v>0</v>
      </c>
      <c r="AH18" s="189">
        <f>31-AI18</f>
        <v>0</v>
      </c>
      <c r="AI18" s="189">
        <f>COUNTBLANK(B18:AF18)</f>
        <v>31</v>
      </c>
    </row>
    <row r="19" spans="1:33" ht="13.5">
      <c r="A19" s="181" t="s">
        <v>65</v>
      </c>
      <c r="B19" s="181">
        <v>1</v>
      </c>
      <c r="C19" s="181">
        <v>2</v>
      </c>
      <c r="D19" s="181">
        <v>3</v>
      </c>
      <c r="E19" s="181">
        <v>4</v>
      </c>
      <c r="F19" s="181">
        <v>5</v>
      </c>
      <c r="G19" s="181">
        <v>6</v>
      </c>
      <c r="H19" s="181">
        <v>7</v>
      </c>
      <c r="I19" s="181">
        <v>8</v>
      </c>
      <c r="J19" s="181">
        <v>9</v>
      </c>
      <c r="K19" s="181">
        <v>10</v>
      </c>
      <c r="L19" s="181">
        <v>11</v>
      </c>
      <c r="M19" s="181">
        <v>12</v>
      </c>
      <c r="N19" s="181">
        <v>13</v>
      </c>
      <c r="O19" s="181">
        <v>14</v>
      </c>
      <c r="P19" s="181">
        <v>15</v>
      </c>
      <c r="Q19" s="181">
        <v>16</v>
      </c>
      <c r="R19" s="181">
        <v>17</v>
      </c>
      <c r="S19" s="181">
        <v>18</v>
      </c>
      <c r="T19" s="181">
        <v>19</v>
      </c>
      <c r="U19" s="181">
        <v>20</v>
      </c>
      <c r="V19" s="181">
        <v>21</v>
      </c>
      <c r="W19" s="181">
        <v>22</v>
      </c>
      <c r="X19" s="181">
        <v>23</v>
      </c>
      <c r="Y19" s="181">
        <v>24</v>
      </c>
      <c r="Z19" s="181">
        <v>25</v>
      </c>
      <c r="AA19" s="181">
        <v>26</v>
      </c>
      <c r="AB19" s="181">
        <v>27</v>
      </c>
      <c r="AC19" s="181">
        <v>28</v>
      </c>
      <c r="AD19" s="181">
        <v>29</v>
      </c>
      <c r="AE19" s="181">
        <v>30</v>
      </c>
      <c r="AF19" s="181">
        <v>31</v>
      </c>
      <c r="AG19" s="181"/>
    </row>
    <row r="20" spans="1:35" ht="13.5">
      <c r="A20" s="339" t="s">
        <v>252</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181">
        <f>SUM(B20:AF20)</f>
        <v>0</v>
      </c>
      <c r="AH20" s="189">
        <f>31-AI20</f>
        <v>0</v>
      </c>
      <c r="AI20" s="189">
        <f>COUNTBLANK(B20:AF20)</f>
        <v>31</v>
      </c>
    </row>
    <row r="21" spans="1:33" ht="13.5">
      <c r="A21" s="181" t="s">
        <v>66</v>
      </c>
      <c r="B21" s="181">
        <v>1</v>
      </c>
      <c r="C21" s="181">
        <v>2</v>
      </c>
      <c r="D21" s="181">
        <v>3</v>
      </c>
      <c r="E21" s="181">
        <v>4</v>
      </c>
      <c r="F21" s="181">
        <v>5</v>
      </c>
      <c r="G21" s="181">
        <v>6</v>
      </c>
      <c r="H21" s="181">
        <v>7</v>
      </c>
      <c r="I21" s="181">
        <v>8</v>
      </c>
      <c r="J21" s="181">
        <v>9</v>
      </c>
      <c r="K21" s="181">
        <v>10</v>
      </c>
      <c r="L21" s="181">
        <v>11</v>
      </c>
      <c r="M21" s="181">
        <v>12</v>
      </c>
      <c r="N21" s="181">
        <v>13</v>
      </c>
      <c r="O21" s="181">
        <v>14</v>
      </c>
      <c r="P21" s="181">
        <v>15</v>
      </c>
      <c r="Q21" s="181">
        <v>16</v>
      </c>
      <c r="R21" s="181">
        <v>17</v>
      </c>
      <c r="S21" s="181">
        <v>18</v>
      </c>
      <c r="T21" s="181">
        <v>19</v>
      </c>
      <c r="U21" s="181">
        <v>20</v>
      </c>
      <c r="V21" s="181">
        <v>21</v>
      </c>
      <c r="W21" s="181">
        <v>22</v>
      </c>
      <c r="X21" s="181">
        <v>23</v>
      </c>
      <c r="Y21" s="181">
        <v>24</v>
      </c>
      <c r="Z21" s="181">
        <v>25</v>
      </c>
      <c r="AA21" s="181">
        <v>26</v>
      </c>
      <c r="AB21" s="181">
        <v>27</v>
      </c>
      <c r="AC21" s="181">
        <v>28</v>
      </c>
      <c r="AD21" s="181">
        <v>29</v>
      </c>
      <c r="AE21" s="181">
        <v>30</v>
      </c>
      <c r="AF21" s="182"/>
      <c r="AG21" s="181"/>
    </row>
    <row r="22" spans="1:35" ht="13.5">
      <c r="A22" s="339" t="s">
        <v>252</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182"/>
      <c r="AG22" s="181">
        <f>SUM(B22:AF22)</f>
        <v>0</v>
      </c>
      <c r="AH22" s="189">
        <f>31-AI22</f>
        <v>0</v>
      </c>
      <c r="AI22" s="189">
        <f>COUNTBLANK(B22:AF22)</f>
        <v>31</v>
      </c>
    </row>
    <row r="23" spans="1:33" ht="13.5">
      <c r="A23" s="181" t="s">
        <v>67</v>
      </c>
      <c r="B23" s="181">
        <v>1</v>
      </c>
      <c r="C23" s="181">
        <v>2</v>
      </c>
      <c r="D23" s="181">
        <v>3</v>
      </c>
      <c r="E23" s="181">
        <v>4</v>
      </c>
      <c r="F23" s="181">
        <v>5</v>
      </c>
      <c r="G23" s="181">
        <v>6</v>
      </c>
      <c r="H23" s="181">
        <v>7</v>
      </c>
      <c r="I23" s="181">
        <v>8</v>
      </c>
      <c r="J23" s="181">
        <v>9</v>
      </c>
      <c r="K23" s="181">
        <v>10</v>
      </c>
      <c r="L23" s="181">
        <v>11</v>
      </c>
      <c r="M23" s="181">
        <v>12</v>
      </c>
      <c r="N23" s="181">
        <v>13</v>
      </c>
      <c r="O23" s="181">
        <v>14</v>
      </c>
      <c r="P23" s="181">
        <v>15</v>
      </c>
      <c r="Q23" s="181">
        <v>16</v>
      </c>
      <c r="R23" s="181">
        <v>17</v>
      </c>
      <c r="S23" s="181">
        <v>18</v>
      </c>
      <c r="T23" s="181">
        <v>19</v>
      </c>
      <c r="U23" s="181">
        <v>20</v>
      </c>
      <c r="V23" s="181">
        <v>21</v>
      </c>
      <c r="W23" s="181">
        <v>22</v>
      </c>
      <c r="X23" s="181">
        <v>23</v>
      </c>
      <c r="Y23" s="181">
        <v>24</v>
      </c>
      <c r="Z23" s="181">
        <v>25</v>
      </c>
      <c r="AA23" s="181">
        <v>26</v>
      </c>
      <c r="AB23" s="181">
        <v>27</v>
      </c>
      <c r="AC23" s="181">
        <v>28</v>
      </c>
      <c r="AD23" s="181">
        <v>29</v>
      </c>
      <c r="AE23" s="181">
        <v>30</v>
      </c>
      <c r="AF23" s="181">
        <v>31</v>
      </c>
      <c r="AG23" s="181"/>
    </row>
    <row r="24" spans="1:35" ht="13.5">
      <c r="A24" s="339" t="s">
        <v>252</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181">
        <f>SUM(B24:AF24)</f>
        <v>0</v>
      </c>
      <c r="AH24" s="189">
        <f>31-AI24</f>
        <v>0</v>
      </c>
      <c r="AI24" s="189">
        <f>COUNTBLANK(B24:AF24)</f>
        <v>31</v>
      </c>
    </row>
    <row r="25" spans="1:33" ht="13.5">
      <c r="A25" s="181" t="s">
        <v>69</v>
      </c>
      <c r="B25" s="181">
        <v>1</v>
      </c>
      <c r="C25" s="181">
        <v>2</v>
      </c>
      <c r="D25" s="181">
        <v>3</v>
      </c>
      <c r="E25" s="181">
        <v>4</v>
      </c>
      <c r="F25" s="181">
        <v>5</v>
      </c>
      <c r="G25" s="181">
        <v>6</v>
      </c>
      <c r="H25" s="181">
        <v>7</v>
      </c>
      <c r="I25" s="181">
        <v>8</v>
      </c>
      <c r="J25" s="181">
        <v>9</v>
      </c>
      <c r="K25" s="181">
        <v>10</v>
      </c>
      <c r="L25" s="181">
        <v>11</v>
      </c>
      <c r="M25" s="181">
        <v>12</v>
      </c>
      <c r="N25" s="181">
        <v>13</v>
      </c>
      <c r="O25" s="181">
        <v>14</v>
      </c>
      <c r="P25" s="181">
        <v>15</v>
      </c>
      <c r="Q25" s="181">
        <v>16</v>
      </c>
      <c r="R25" s="181">
        <v>17</v>
      </c>
      <c r="S25" s="181">
        <v>18</v>
      </c>
      <c r="T25" s="181">
        <v>19</v>
      </c>
      <c r="U25" s="181">
        <v>20</v>
      </c>
      <c r="V25" s="181">
        <v>21</v>
      </c>
      <c r="W25" s="181">
        <v>22</v>
      </c>
      <c r="X25" s="181">
        <v>23</v>
      </c>
      <c r="Y25" s="181">
        <v>24</v>
      </c>
      <c r="Z25" s="181">
        <v>25</v>
      </c>
      <c r="AA25" s="181">
        <v>26</v>
      </c>
      <c r="AB25" s="181">
        <v>27</v>
      </c>
      <c r="AC25" s="181">
        <v>28</v>
      </c>
      <c r="AD25" s="181">
        <v>29</v>
      </c>
      <c r="AE25" s="181">
        <v>30</v>
      </c>
      <c r="AF25" s="181">
        <v>31</v>
      </c>
      <c r="AG25" s="181"/>
    </row>
    <row r="26" spans="1:35" ht="13.5">
      <c r="A26" s="339" t="s">
        <v>252</v>
      </c>
      <c r="B26" s="201">
        <v>3</v>
      </c>
      <c r="C26" s="201">
        <v>3</v>
      </c>
      <c r="D26" s="201">
        <v>3</v>
      </c>
      <c r="E26" s="201">
        <v>4</v>
      </c>
      <c r="F26" s="201">
        <v>4</v>
      </c>
      <c r="G26" s="201">
        <v>4</v>
      </c>
      <c r="H26" s="201">
        <v>5</v>
      </c>
      <c r="I26" s="201">
        <v>5</v>
      </c>
      <c r="J26" s="201">
        <v>5</v>
      </c>
      <c r="K26" s="201">
        <v>5</v>
      </c>
      <c r="L26" s="201">
        <v>5</v>
      </c>
      <c r="M26" s="201">
        <v>5</v>
      </c>
      <c r="N26" s="201">
        <v>5</v>
      </c>
      <c r="O26" s="201">
        <v>5</v>
      </c>
      <c r="P26" s="201">
        <v>5</v>
      </c>
      <c r="Q26" s="201">
        <v>5</v>
      </c>
      <c r="R26" s="201">
        <v>5</v>
      </c>
      <c r="S26" s="201">
        <v>5</v>
      </c>
      <c r="T26" s="201">
        <v>5</v>
      </c>
      <c r="U26" s="201">
        <v>5</v>
      </c>
      <c r="V26" s="201">
        <v>5</v>
      </c>
      <c r="W26" s="201">
        <v>5</v>
      </c>
      <c r="X26" s="201">
        <v>5</v>
      </c>
      <c r="Y26" s="201">
        <v>5</v>
      </c>
      <c r="Z26" s="201">
        <v>5</v>
      </c>
      <c r="AA26" s="201">
        <v>5</v>
      </c>
      <c r="AB26" s="201">
        <v>5</v>
      </c>
      <c r="AC26" s="201">
        <v>5</v>
      </c>
      <c r="AD26" s="201">
        <v>5</v>
      </c>
      <c r="AE26" s="201">
        <v>5</v>
      </c>
      <c r="AF26" s="201">
        <v>5</v>
      </c>
      <c r="AG26" s="181">
        <f>SUM(B26:AF26)</f>
        <v>146</v>
      </c>
      <c r="AH26" s="189">
        <f>31-AI26</f>
        <v>31</v>
      </c>
      <c r="AI26" s="189">
        <f>COUNTBLANK(B26:AF26)</f>
        <v>0</v>
      </c>
    </row>
    <row r="27" spans="1:33" ht="13.5">
      <c r="A27" s="181" t="s">
        <v>68</v>
      </c>
      <c r="B27" s="181">
        <v>1</v>
      </c>
      <c r="C27" s="181">
        <v>2</v>
      </c>
      <c r="D27" s="181">
        <v>3</v>
      </c>
      <c r="E27" s="181">
        <v>4</v>
      </c>
      <c r="F27" s="181">
        <v>5</v>
      </c>
      <c r="G27" s="181">
        <v>6</v>
      </c>
      <c r="H27" s="181">
        <v>7</v>
      </c>
      <c r="I27" s="181">
        <v>8</v>
      </c>
      <c r="J27" s="181">
        <v>9</v>
      </c>
      <c r="K27" s="181">
        <v>10</v>
      </c>
      <c r="L27" s="181">
        <v>11</v>
      </c>
      <c r="M27" s="181">
        <v>12</v>
      </c>
      <c r="N27" s="181">
        <v>13</v>
      </c>
      <c r="O27" s="181">
        <v>14</v>
      </c>
      <c r="P27" s="181">
        <v>15</v>
      </c>
      <c r="Q27" s="181">
        <v>16</v>
      </c>
      <c r="R27" s="181">
        <v>17</v>
      </c>
      <c r="S27" s="181">
        <v>18</v>
      </c>
      <c r="T27" s="181">
        <v>19</v>
      </c>
      <c r="U27" s="181">
        <v>20</v>
      </c>
      <c r="V27" s="181">
        <v>21</v>
      </c>
      <c r="W27" s="181">
        <v>22</v>
      </c>
      <c r="X27" s="181">
        <v>23</v>
      </c>
      <c r="Y27" s="181">
        <v>24</v>
      </c>
      <c r="Z27" s="181">
        <v>25</v>
      </c>
      <c r="AA27" s="181">
        <v>26</v>
      </c>
      <c r="AB27" s="181">
        <v>27</v>
      </c>
      <c r="AC27" s="181">
        <v>28</v>
      </c>
      <c r="AD27" s="181">
        <v>29</v>
      </c>
      <c r="AE27" s="182">
        <v>30</v>
      </c>
      <c r="AF27" s="182"/>
      <c r="AG27" s="181"/>
    </row>
    <row r="28" spans="1:35" ht="13.5">
      <c r="A28" s="339" t="s">
        <v>252</v>
      </c>
      <c r="B28" s="201">
        <v>5</v>
      </c>
      <c r="C28" s="201">
        <v>5</v>
      </c>
      <c r="D28" s="201">
        <v>5</v>
      </c>
      <c r="E28" s="201">
        <v>5</v>
      </c>
      <c r="F28" s="201">
        <v>5</v>
      </c>
      <c r="G28" s="201">
        <v>5</v>
      </c>
      <c r="H28" s="201">
        <v>5</v>
      </c>
      <c r="I28" s="201">
        <v>5</v>
      </c>
      <c r="J28" s="201">
        <v>5</v>
      </c>
      <c r="K28" s="201">
        <v>5</v>
      </c>
      <c r="L28" s="201">
        <v>5</v>
      </c>
      <c r="M28" s="201">
        <v>5</v>
      </c>
      <c r="N28" s="201">
        <v>5</v>
      </c>
      <c r="O28" s="201">
        <v>5</v>
      </c>
      <c r="P28" s="201">
        <v>5</v>
      </c>
      <c r="Q28" s="201">
        <v>5</v>
      </c>
      <c r="R28" s="201">
        <v>5</v>
      </c>
      <c r="S28" s="201">
        <v>5</v>
      </c>
      <c r="T28" s="201">
        <v>5</v>
      </c>
      <c r="U28" s="201">
        <v>5</v>
      </c>
      <c r="V28" s="201">
        <v>5</v>
      </c>
      <c r="W28" s="201">
        <v>5</v>
      </c>
      <c r="X28" s="201">
        <v>5</v>
      </c>
      <c r="Y28" s="201">
        <v>5</v>
      </c>
      <c r="Z28" s="201">
        <v>5</v>
      </c>
      <c r="AA28" s="201">
        <v>5</v>
      </c>
      <c r="AB28" s="201">
        <v>5</v>
      </c>
      <c r="AC28" s="201">
        <v>5</v>
      </c>
      <c r="AD28" s="201"/>
      <c r="AE28" s="182"/>
      <c r="AF28" s="182"/>
      <c r="AG28" s="181">
        <f>SUM(B28:AF28)</f>
        <v>140</v>
      </c>
      <c r="AH28" s="189">
        <f>31-AI28</f>
        <v>28</v>
      </c>
      <c r="AI28" s="189">
        <f>COUNTBLANK(B28:AF28)</f>
        <v>3</v>
      </c>
    </row>
    <row r="29" spans="1:33" ht="13.5">
      <c r="A29" s="181" t="s">
        <v>70</v>
      </c>
      <c r="B29" s="181">
        <v>1</v>
      </c>
      <c r="C29" s="181">
        <v>2</v>
      </c>
      <c r="D29" s="181">
        <v>3</v>
      </c>
      <c r="E29" s="181">
        <v>4</v>
      </c>
      <c r="F29" s="181">
        <v>5</v>
      </c>
      <c r="G29" s="181">
        <v>6</v>
      </c>
      <c r="H29" s="181">
        <v>7</v>
      </c>
      <c r="I29" s="181">
        <v>8</v>
      </c>
      <c r="J29" s="181">
        <v>9</v>
      </c>
      <c r="K29" s="181">
        <v>10</v>
      </c>
      <c r="L29" s="181">
        <v>11</v>
      </c>
      <c r="M29" s="181">
        <v>12</v>
      </c>
      <c r="N29" s="181">
        <v>13</v>
      </c>
      <c r="O29" s="181">
        <v>14</v>
      </c>
      <c r="P29" s="181">
        <v>15</v>
      </c>
      <c r="Q29" s="181">
        <v>16</v>
      </c>
      <c r="R29" s="181">
        <v>17</v>
      </c>
      <c r="S29" s="181">
        <v>18</v>
      </c>
      <c r="T29" s="181">
        <v>19</v>
      </c>
      <c r="U29" s="181">
        <v>20</v>
      </c>
      <c r="V29" s="181">
        <v>21</v>
      </c>
      <c r="W29" s="181">
        <v>22</v>
      </c>
      <c r="X29" s="181">
        <v>23</v>
      </c>
      <c r="Y29" s="181">
        <v>24</v>
      </c>
      <c r="Z29" s="181">
        <v>25</v>
      </c>
      <c r="AA29" s="181">
        <v>26</v>
      </c>
      <c r="AB29" s="181">
        <v>27</v>
      </c>
      <c r="AC29" s="181">
        <v>28</v>
      </c>
      <c r="AD29" s="181">
        <v>29</v>
      </c>
      <c r="AE29" s="181">
        <v>30</v>
      </c>
      <c r="AF29" s="181">
        <v>31</v>
      </c>
      <c r="AG29" s="181"/>
    </row>
    <row r="30" spans="1:35" ht="13.5">
      <c r="A30" s="339" t="s">
        <v>252</v>
      </c>
      <c r="B30" s="201">
        <v>5</v>
      </c>
      <c r="C30" s="201">
        <v>5</v>
      </c>
      <c r="D30" s="201">
        <v>5</v>
      </c>
      <c r="E30" s="201">
        <v>5</v>
      </c>
      <c r="F30" s="201">
        <v>5</v>
      </c>
      <c r="G30" s="201">
        <v>5</v>
      </c>
      <c r="H30" s="201">
        <v>5</v>
      </c>
      <c r="I30" s="201">
        <v>5</v>
      </c>
      <c r="J30" s="201">
        <v>5</v>
      </c>
      <c r="K30" s="201">
        <v>5</v>
      </c>
      <c r="L30" s="201">
        <v>5</v>
      </c>
      <c r="M30" s="201">
        <v>5</v>
      </c>
      <c r="N30" s="201">
        <v>5</v>
      </c>
      <c r="O30" s="201">
        <v>5</v>
      </c>
      <c r="P30" s="201">
        <v>5</v>
      </c>
      <c r="Q30" s="201">
        <v>5</v>
      </c>
      <c r="R30" s="201">
        <v>5</v>
      </c>
      <c r="S30" s="201">
        <v>5</v>
      </c>
      <c r="T30" s="201">
        <v>5</v>
      </c>
      <c r="U30" s="201">
        <v>5</v>
      </c>
      <c r="V30" s="201">
        <v>5</v>
      </c>
      <c r="W30" s="201">
        <v>6</v>
      </c>
      <c r="X30" s="201">
        <v>6</v>
      </c>
      <c r="Y30" s="201">
        <v>6</v>
      </c>
      <c r="Z30" s="201">
        <v>6</v>
      </c>
      <c r="AA30" s="201">
        <v>6</v>
      </c>
      <c r="AB30" s="201">
        <v>6</v>
      </c>
      <c r="AC30" s="201">
        <v>6</v>
      </c>
      <c r="AD30" s="201">
        <v>6</v>
      </c>
      <c r="AE30" s="201">
        <v>6</v>
      </c>
      <c r="AF30" s="201">
        <v>6</v>
      </c>
      <c r="AG30" s="181">
        <f>SUM(B30:AF30)</f>
        <v>165</v>
      </c>
      <c r="AH30" s="189">
        <f>31-AI30</f>
        <v>31</v>
      </c>
      <c r="AI30" s="189">
        <f>COUNTBLANK(B30:AF30)</f>
        <v>0</v>
      </c>
    </row>
    <row r="31" spans="33:34" ht="13.5">
      <c r="AG31">
        <f>SUM(AG8:AG30)</f>
        <v>451</v>
      </c>
      <c r="AH31" s="189">
        <f>SUM(AH8:AH30)</f>
        <v>90</v>
      </c>
    </row>
    <row r="32" spans="1:5" ht="13.5">
      <c r="A32" t="s">
        <v>53</v>
      </c>
      <c r="B32">
        <f>IF(C3="","",IF(OR(E3=1,E3=2,E3=3),C3-1,C3))</f>
        <v>18</v>
      </c>
      <c r="C32" t="s">
        <v>51</v>
      </c>
      <c r="E32" t="s">
        <v>57</v>
      </c>
    </row>
    <row r="33" spans="1:33" ht="13.5">
      <c r="A33" s="181" t="s">
        <v>71</v>
      </c>
      <c r="B33" s="181">
        <v>1</v>
      </c>
      <c r="C33" s="181">
        <v>2</v>
      </c>
      <c r="D33" s="181">
        <v>3</v>
      </c>
      <c r="E33" s="181">
        <v>4</v>
      </c>
      <c r="F33" s="181">
        <v>5</v>
      </c>
      <c r="G33" s="181">
        <v>6</v>
      </c>
      <c r="H33" s="181">
        <v>7</v>
      </c>
      <c r="I33" s="181">
        <v>8</v>
      </c>
      <c r="J33" s="181">
        <v>9</v>
      </c>
      <c r="K33" s="181">
        <v>10</v>
      </c>
      <c r="L33" s="181">
        <v>11</v>
      </c>
      <c r="M33" s="181">
        <v>12</v>
      </c>
      <c r="N33" s="181">
        <v>13</v>
      </c>
      <c r="O33" s="181">
        <v>14</v>
      </c>
      <c r="P33" s="181">
        <v>15</v>
      </c>
      <c r="Q33" s="181">
        <v>16</v>
      </c>
      <c r="R33" s="181">
        <v>17</v>
      </c>
      <c r="S33" s="181">
        <v>18</v>
      </c>
      <c r="T33" s="181">
        <v>19</v>
      </c>
      <c r="U33" s="181">
        <v>20</v>
      </c>
      <c r="V33" s="181">
        <v>21</v>
      </c>
      <c r="W33" s="181">
        <v>22</v>
      </c>
      <c r="X33" s="181">
        <v>23</v>
      </c>
      <c r="Y33" s="181">
        <v>24</v>
      </c>
      <c r="Z33" s="181">
        <v>25</v>
      </c>
      <c r="AA33" s="181">
        <v>26</v>
      </c>
      <c r="AB33" s="181">
        <v>27</v>
      </c>
      <c r="AC33" s="181">
        <v>28</v>
      </c>
      <c r="AD33" s="181">
        <v>29</v>
      </c>
      <c r="AE33" s="181">
        <v>30</v>
      </c>
      <c r="AF33" s="182"/>
      <c r="AG33" s="181" t="s">
        <v>52</v>
      </c>
    </row>
    <row r="34" spans="1:38" ht="13.5">
      <c r="A34" s="339" t="s">
        <v>252</v>
      </c>
      <c r="B34" s="201">
        <v>6</v>
      </c>
      <c r="C34" s="201">
        <v>6</v>
      </c>
      <c r="D34" s="201">
        <v>6</v>
      </c>
      <c r="E34" s="201">
        <v>6</v>
      </c>
      <c r="F34" s="201">
        <v>6</v>
      </c>
      <c r="G34" s="201">
        <v>7</v>
      </c>
      <c r="H34" s="201">
        <v>7</v>
      </c>
      <c r="I34" s="201">
        <v>7</v>
      </c>
      <c r="J34" s="201">
        <v>7</v>
      </c>
      <c r="K34" s="201">
        <v>7</v>
      </c>
      <c r="L34" s="201">
        <v>7</v>
      </c>
      <c r="M34" s="201">
        <v>7</v>
      </c>
      <c r="N34" s="201">
        <v>7</v>
      </c>
      <c r="O34" s="201">
        <v>7</v>
      </c>
      <c r="P34" s="201">
        <v>7</v>
      </c>
      <c r="Q34" s="201">
        <v>7</v>
      </c>
      <c r="R34" s="201">
        <v>7</v>
      </c>
      <c r="S34" s="201">
        <v>7</v>
      </c>
      <c r="T34" s="201">
        <v>7</v>
      </c>
      <c r="U34" s="201">
        <v>7</v>
      </c>
      <c r="V34" s="201">
        <v>7</v>
      </c>
      <c r="W34" s="201">
        <v>7</v>
      </c>
      <c r="X34" s="201">
        <v>7</v>
      </c>
      <c r="Y34" s="201">
        <v>7</v>
      </c>
      <c r="Z34" s="201">
        <v>7</v>
      </c>
      <c r="AA34" s="201">
        <v>7</v>
      </c>
      <c r="AB34" s="201">
        <v>7</v>
      </c>
      <c r="AC34" s="201">
        <v>7</v>
      </c>
      <c r="AD34" s="201">
        <v>7</v>
      </c>
      <c r="AE34" s="201">
        <v>7</v>
      </c>
      <c r="AF34" s="182"/>
      <c r="AG34" s="181">
        <f>SUM(B34:AF34)</f>
        <v>205</v>
      </c>
      <c r="AH34" s="189">
        <f>31-AI34</f>
        <v>30</v>
      </c>
      <c r="AI34" s="189">
        <f>COUNTBLANK(B34:AF34)</f>
        <v>1</v>
      </c>
      <c r="AJ34" s="189">
        <v>4</v>
      </c>
      <c r="AK34" s="189">
        <f>IF(ISERROR((AG8+AG10+AG12+AG14+AG16+AG18+AG22+AG24+AG26+AG28+AG30+AG32)/(AH8+AH10+AH12+AH14+AH16+AH18+AH22+AH24+AH26+AH28+AH30+AH32)),"",ROUNDUP((AG8+AG10+AG12+AG14+AG16+AG18+AG22+AG24+AG26+AG28+AG30+AG32)/(AH8+AH10+AH12+AH14+AH16+AH18+AH22+AH24+AH26+AH28+AH30+AH32),1))</f>
        <v>5.1</v>
      </c>
      <c r="AL34" s="189">
        <f>IF(ISERROR((AG30+AG28+AG26+AG24+AG22+AG20)/(AH30+AH28+AH26+AH24+AH22+AH20)),"",ROUNDUP((AG30+AG28+AG26+AG24+AG22+AG20)/(AH30+AH28+AH26+AH24+AH22+AH20),1))</f>
        <v>5.1</v>
      </c>
    </row>
    <row r="35" spans="1:33" ht="13.5">
      <c r="A35" s="181" t="s">
        <v>60</v>
      </c>
      <c r="B35" s="181">
        <v>1</v>
      </c>
      <c r="C35" s="181">
        <v>2</v>
      </c>
      <c r="D35" s="181">
        <v>3</v>
      </c>
      <c r="E35" s="181">
        <v>4</v>
      </c>
      <c r="F35" s="181">
        <v>5</v>
      </c>
      <c r="G35" s="181">
        <v>6</v>
      </c>
      <c r="H35" s="181">
        <v>7</v>
      </c>
      <c r="I35" s="181">
        <v>8</v>
      </c>
      <c r="J35" s="181">
        <v>9</v>
      </c>
      <c r="K35" s="181">
        <v>10</v>
      </c>
      <c r="L35" s="181">
        <v>11</v>
      </c>
      <c r="M35" s="181">
        <v>12</v>
      </c>
      <c r="N35" s="181">
        <v>13</v>
      </c>
      <c r="O35" s="181">
        <v>14</v>
      </c>
      <c r="P35" s="181">
        <v>15</v>
      </c>
      <c r="Q35" s="181">
        <v>16</v>
      </c>
      <c r="R35" s="181">
        <v>17</v>
      </c>
      <c r="S35" s="181">
        <v>18</v>
      </c>
      <c r="T35" s="181">
        <v>19</v>
      </c>
      <c r="U35" s="181">
        <v>20</v>
      </c>
      <c r="V35" s="181">
        <v>21</v>
      </c>
      <c r="W35" s="181">
        <v>22</v>
      </c>
      <c r="X35" s="181">
        <v>23</v>
      </c>
      <c r="Y35" s="181">
        <v>24</v>
      </c>
      <c r="Z35" s="181">
        <v>25</v>
      </c>
      <c r="AA35" s="181">
        <v>26</v>
      </c>
      <c r="AB35" s="181">
        <v>27</v>
      </c>
      <c r="AC35" s="181">
        <v>28</v>
      </c>
      <c r="AD35" s="181">
        <v>29</v>
      </c>
      <c r="AE35" s="181">
        <v>30</v>
      </c>
      <c r="AF35" s="181">
        <v>31</v>
      </c>
      <c r="AG35" s="181"/>
    </row>
    <row r="36" spans="1:38" ht="13.5">
      <c r="A36" s="339" t="s">
        <v>252</v>
      </c>
      <c r="B36" s="201">
        <v>7</v>
      </c>
      <c r="C36" s="201">
        <v>7</v>
      </c>
      <c r="D36" s="201">
        <v>7</v>
      </c>
      <c r="E36" s="201">
        <v>7</v>
      </c>
      <c r="F36" s="201">
        <v>7</v>
      </c>
      <c r="G36" s="201">
        <v>7</v>
      </c>
      <c r="H36" s="201">
        <v>7</v>
      </c>
      <c r="I36" s="201">
        <v>7</v>
      </c>
      <c r="J36" s="201">
        <v>7</v>
      </c>
      <c r="K36" s="201">
        <v>7</v>
      </c>
      <c r="L36" s="201">
        <v>7</v>
      </c>
      <c r="M36" s="201">
        <v>7</v>
      </c>
      <c r="N36" s="201">
        <v>7</v>
      </c>
      <c r="O36" s="201">
        <v>7</v>
      </c>
      <c r="P36" s="201">
        <v>7</v>
      </c>
      <c r="Q36" s="201">
        <v>7</v>
      </c>
      <c r="R36" s="201">
        <v>7</v>
      </c>
      <c r="S36" s="201">
        <v>7</v>
      </c>
      <c r="T36" s="201">
        <v>7</v>
      </c>
      <c r="U36" s="201">
        <v>7</v>
      </c>
      <c r="V36" s="201">
        <v>7</v>
      </c>
      <c r="W36" s="201">
        <v>7</v>
      </c>
      <c r="X36" s="201">
        <v>7</v>
      </c>
      <c r="Y36" s="201">
        <v>7</v>
      </c>
      <c r="Z36" s="201">
        <v>7</v>
      </c>
      <c r="AA36" s="201">
        <v>7</v>
      </c>
      <c r="AB36" s="201">
        <v>7</v>
      </c>
      <c r="AC36" s="201">
        <v>7</v>
      </c>
      <c r="AD36" s="201">
        <v>7</v>
      </c>
      <c r="AE36" s="201">
        <v>7</v>
      </c>
      <c r="AF36" s="201">
        <v>7</v>
      </c>
      <c r="AG36" s="181">
        <f>SUM(B36:AF36)</f>
        <v>217</v>
      </c>
      <c r="AH36" s="189">
        <f>31-AI36</f>
        <v>31</v>
      </c>
      <c r="AI36" s="189">
        <f>COUNTBLANK(B36:AF36)</f>
        <v>0</v>
      </c>
      <c r="AJ36" s="189">
        <v>5</v>
      </c>
      <c r="AK36" s="189">
        <f>IF(ISERROR((AG10+AG12+AG14+AG16+AG18+AG20+AG24+AG26+AG28+AG30+AG32+AG34)/(AH10+AH12+AH14+AH16+AH18+AH20+AH24+AH26+AH28+AH30+AH32+AH34)),"",ROUNDUP((AG10+AG12+AG14+AG16+AG18+AG20+AG24+AG26+AG28+AG30+AG32+AG34)/(AH10+AH12+AH14+AH16+AH18+AH20+AH24+AH26+AH28+AH30+AH32+AH34),1))</f>
        <v>5.5</v>
      </c>
      <c r="AL36" s="189">
        <f>IF(ISERROR((AG34+AG30+AG28+AG26+AG24+AG22)/(AH34+AH30+AH28+AH26+AH24+AH22)),"",ROUNDUP((AG34+AG30+AG28+AG26+AG24+AG22)/(AH34+AH30+AH28+AH26+AH24+AH22),1))</f>
        <v>5.5</v>
      </c>
    </row>
    <row r="37" spans="1:33" ht="13.5">
      <c r="A37" s="181" t="s">
        <v>72</v>
      </c>
      <c r="B37" s="181">
        <v>1</v>
      </c>
      <c r="C37" s="181">
        <v>2</v>
      </c>
      <c r="D37" s="181">
        <v>3</v>
      </c>
      <c r="E37" s="181">
        <v>4</v>
      </c>
      <c r="F37" s="181">
        <v>5</v>
      </c>
      <c r="G37" s="181">
        <v>6</v>
      </c>
      <c r="H37" s="181">
        <v>7</v>
      </c>
      <c r="I37" s="181">
        <v>8</v>
      </c>
      <c r="J37" s="181">
        <v>9</v>
      </c>
      <c r="K37" s="181">
        <v>10</v>
      </c>
      <c r="L37" s="181">
        <v>11</v>
      </c>
      <c r="M37" s="181">
        <v>12</v>
      </c>
      <c r="N37" s="181">
        <v>13</v>
      </c>
      <c r="O37" s="181">
        <v>14</v>
      </c>
      <c r="P37" s="181">
        <v>15</v>
      </c>
      <c r="Q37" s="181">
        <v>16</v>
      </c>
      <c r="R37" s="181">
        <v>17</v>
      </c>
      <c r="S37" s="181">
        <v>18</v>
      </c>
      <c r="T37" s="181">
        <v>19</v>
      </c>
      <c r="U37" s="181">
        <v>20</v>
      </c>
      <c r="V37" s="181">
        <v>21</v>
      </c>
      <c r="W37" s="181">
        <v>22</v>
      </c>
      <c r="X37" s="181">
        <v>23</v>
      </c>
      <c r="Y37" s="181">
        <v>24</v>
      </c>
      <c r="Z37" s="181">
        <v>25</v>
      </c>
      <c r="AA37" s="181">
        <v>26</v>
      </c>
      <c r="AB37" s="181">
        <v>27</v>
      </c>
      <c r="AC37" s="181">
        <v>28</v>
      </c>
      <c r="AD37" s="181">
        <v>29</v>
      </c>
      <c r="AE37" s="181">
        <v>30</v>
      </c>
      <c r="AF37" s="182"/>
      <c r="AG37" s="181"/>
    </row>
    <row r="38" spans="1:38" ht="13.5">
      <c r="A38" s="339" t="s">
        <v>252</v>
      </c>
      <c r="B38" s="201">
        <v>7</v>
      </c>
      <c r="C38" s="201">
        <v>7</v>
      </c>
      <c r="D38" s="201">
        <v>7</v>
      </c>
      <c r="E38" s="201">
        <v>7</v>
      </c>
      <c r="F38" s="201">
        <v>7</v>
      </c>
      <c r="G38" s="201">
        <v>7</v>
      </c>
      <c r="H38" s="201">
        <v>7</v>
      </c>
      <c r="I38" s="201">
        <v>7</v>
      </c>
      <c r="J38" s="201">
        <v>7</v>
      </c>
      <c r="K38" s="201">
        <v>7</v>
      </c>
      <c r="L38" s="201">
        <v>7</v>
      </c>
      <c r="M38" s="201">
        <v>7</v>
      </c>
      <c r="N38" s="201">
        <v>7</v>
      </c>
      <c r="O38" s="201">
        <v>7</v>
      </c>
      <c r="P38" s="201">
        <v>7</v>
      </c>
      <c r="Q38" s="201">
        <v>7</v>
      </c>
      <c r="R38" s="201">
        <v>7</v>
      </c>
      <c r="S38" s="201">
        <v>7</v>
      </c>
      <c r="T38" s="201">
        <v>7</v>
      </c>
      <c r="U38" s="201">
        <v>7</v>
      </c>
      <c r="V38" s="201">
        <v>7</v>
      </c>
      <c r="W38" s="201">
        <v>7</v>
      </c>
      <c r="X38" s="201">
        <v>7</v>
      </c>
      <c r="Y38" s="201">
        <v>7</v>
      </c>
      <c r="Z38" s="201">
        <v>7</v>
      </c>
      <c r="AA38" s="201">
        <v>7</v>
      </c>
      <c r="AB38" s="201">
        <v>7</v>
      </c>
      <c r="AC38" s="201">
        <v>7</v>
      </c>
      <c r="AD38" s="201">
        <v>7</v>
      </c>
      <c r="AE38" s="201">
        <v>7</v>
      </c>
      <c r="AF38" s="182"/>
      <c r="AG38" s="181">
        <f>SUM(B38:AF38)</f>
        <v>210</v>
      </c>
      <c r="AH38" s="189">
        <f>31-AI38</f>
        <v>30</v>
      </c>
      <c r="AI38" s="189">
        <f>COUNTBLANK(B38:AF38)</f>
        <v>1</v>
      </c>
      <c r="AJ38" s="189">
        <v>6</v>
      </c>
      <c r="AK38" s="189">
        <f>IF(ISERROR((AG12+AG14+AG16+AG18+AG20+AG22+AG26+AG28+AG30+AG32+AG34+AG36)/(AH12+AH14+AH16+AH18+AH20+AH22+AH26+AH28+AH30+AH32+AH34+AH36)),"",ROUNDUP((AG12+AG14+AG16+AG18+AG20+AG22+AG26+AG28+AG30+AG32+AG34+AG36)/(AH12+AH14+AH16+AH18+AH20+AH22+AH26+AH28+AH30+AH32+AH34+AH36),1))</f>
        <v>5.8</v>
      </c>
      <c r="AL38" s="189">
        <f>IF(ISERROR((AG36+AG34+AG30+AG28+AG26+AG24)/(AH36+AH34+AH30+AH28+AH26+AH24)),"",ROUNDUP((AG36+AG34+AG30+AG28+AG26+AG24)/(AH36+AH34+AH30+AH28+AH26+AH24),1))</f>
        <v>5.8</v>
      </c>
    </row>
    <row r="39" spans="1:33" ht="13.5">
      <c r="A39" s="181" t="s">
        <v>73</v>
      </c>
      <c r="B39" s="181">
        <v>1</v>
      </c>
      <c r="C39" s="181">
        <v>2</v>
      </c>
      <c r="D39" s="181">
        <v>3</v>
      </c>
      <c r="E39" s="181">
        <v>4</v>
      </c>
      <c r="F39" s="181">
        <v>5</v>
      </c>
      <c r="G39" s="181">
        <v>6</v>
      </c>
      <c r="H39" s="181">
        <v>7</v>
      </c>
      <c r="I39" s="181">
        <v>8</v>
      </c>
      <c r="J39" s="181">
        <v>9</v>
      </c>
      <c r="K39" s="181">
        <v>10</v>
      </c>
      <c r="L39" s="181">
        <v>11</v>
      </c>
      <c r="M39" s="181">
        <v>12</v>
      </c>
      <c r="N39" s="181">
        <v>13</v>
      </c>
      <c r="O39" s="181">
        <v>14</v>
      </c>
      <c r="P39" s="181">
        <v>15</v>
      </c>
      <c r="Q39" s="181">
        <v>16</v>
      </c>
      <c r="R39" s="181">
        <v>17</v>
      </c>
      <c r="S39" s="181">
        <v>18</v>
      </c>
      <c r="T39" s="181">
        <v>19</v>
      </c>
      <c r="U39" s="181">
        <v>20</v>
      </c>
      <c r="V39" s="181">
        <v>21</v>
      </c>
      <c r="W39" s="181">
        <v>22</v>
      </c>
      <c r="X39" s="181">
        <v>23</v>
      </c>
      <c r="Y39" s="181">
        <v>24</v>
      </c>
      <c r="Z39" s="181">
        <v>25</v>
      </c>
      <c r="AA39" s="181">
        <v>26</v>
      </c>
      <c r="AB39" s="181">
        <v>27</v>
      </c>
      <c r="AC39" s="181">
        <v>28</v>
      </c>
      <c r="AD39" s="181">
        <v>29</v>
      </c>
      <c r="AE39" s="181">
        <v>30</v>
      </c>
      <c r="AF39" s="181">
        <v>31</v>
      </c>
      <c r="AG39" s="181"/>
    </row>
    <row r="40" spans="1:38" ht="13.5">
      <c r="A40" s="339" t="s">
        <v>252</v>
      </c>
      <c r="B40" s="201">
        <v>7</v>
      </c>
      <c r="C40" s="201">
        <v>7</v>
      </c>
      <c r="D40" s="201">
        <v>7</v>
      </c>
      <c r="E40" s="201">
        <v>7</v>
      </c>
      <c r="F40" s="201">
        <v>7</v>
      </c>
      <c r="G40" s="201">
        <v>7</v>
      </c>
      <c r="H40" s="201">
        <v>7</v>
      </c>
      <c r="I40" s="201">
        <v>7</v>
      </c>
      <c r="J40" s="201">
        <v>7</v>
      </c>
      <c r="K40" s="201">
        <v>7</v>
      </c>
      <c r="L40" s="201">
        <v>7</v>
      </c>
      <c r="M40" s="201">
        <v>7</v>
      </c>
      <c r="N40" s="201">
        <v>7</v>
      </c>
      <c r="O40" s="201">
        <v>7</v>
      </c>
      <c r="P40" s="201">
        <v>7</v>
      </c>
      <c r="Q40" s="201">
        <v>7</v>
      </c>
      <c r="R40" s="201">
        <v>7</v>
      </c>
      <c r="S40" s="201">
        <v>7</v>
      </c>
      <c r="T40" s="201">
        <v>7</v>
      </c>
      <c r="U40" s="201">
        <v>7</v>
      </c>
      <c r="V40" s="201">
        <v>7</v>
      </c>
      <c r="W40" s="201">
        <v>7</v>
      </c>
      <c r="X40" s="201">
        <v>7</v>
      </c>
      <c r="Y40" s="201">
        <v>7</v>
      </c>
      <c r="Z40" s="201">
        <v>7</v>
      </c>
      <c r="AA40" s="201">
        <v>7</v>
      </c>
      <c r="AB40" s="201">
        <v>7</v>
      </c>
      <c r="AC40" s="201">
        <v>7</v>
      </c>
      <c r="AD40" s="201">
        <v>7</v>
      </c>
      <c r="AE40" s="201">
        <v>7</v>
      </c>
      <c r="AF40" s="201">
        <v>7</v>
      </c>
      <c r="AG40" s="181">
        <f>SUM(B40:AF40)</f>
        <v>217</v>
      </c>
      <c r="AH40" s="189">
        <f>31-AI40</f>
        <v>31</v>
      </c>
      <c r="AI40" s="189">
        <f>COUNTBLANK(B40:AF40)</f>
        <v>0</v>
      </c>
      <c r="AJ40" s="189">
        <v>7</v>
      </c>
      <c r="AK40" s="189">
        <f>IF(ISERROR((AG14+AG16+AG18+AG20+AG22+AG24+AG28+AG30+AG32+AG34+AG36+AG38)/(AH14+AH16+AH18+AH20+AH22+AH24+AH28+AH30+AH32+AH34+AH36+AH38)),"",ROUNDUP((AG14+AG16+AG18+AG20+AG22+AG24+AG28+AG30+AG32+AG34+AG36+AG38)/(AH14+AH16+AH18+AH20+AH22+AH24+AH28+AH30+AH32+AH34+AH36+AH38),1))</f>
        <v>6.3</v>
      </c>
      <c r="AL40" s="189">
        <f>IF(ISERROR((AG38+AG36+AG34+AG30+AG28+AG26)/(AH38+AH36+AH34+AH30+AH28+AH26)),"",ROUNDUP((AG38+AG36+AG34+AG30+AG28+AG26)/(AH38+AH36+AH34+AH30+AH28+AH26),1))</f>
        <v>6</v>
      </c>
    </row>
    <row r="41" spans="1:33" ht="13.5">
      <c r="A41" s="181" t="s">
        <v>74</v>
      </c>
      <c r="B41" s="181">
        <v>1</v>
      </c>
      <c r="C41" s="181">
        <v>2</v>
      </c>
      <c r="D41" s="181">
        <v>3</v>
      </c>
      <c r="E41" s="181">
        <v>4</v>
      </c>
      <c r="F41" s="181">
        <v>5</v>
      </c>
      <c r="G41" s="181">
        <v>6</v>
      </c>
      <c r="H41" s="181">
        <v>7</v>
      </c>
      <c r="I41" s="181">
        <v>8</v>
      </c>
      <c r="J41" s="181">
        <v>9</v>
      </c>
      <c r="K41" s="181">
        <v>10</v>
      </c>
      <c r="L41" s="181">
        <v>11</v>
      </c>
      <c r="M41" s="181">
        <v>12</v>
      </c>
      <c r="N41" s="181">
        <v>13</v>
      </c>
      <c r="O41" s="181">
        <v>14</v>
      </c>
      <c r="P41" s="181">
        <v>15</v>
      </c>
      <c r="Q41" s="181">
        <v>16</v>
      </c>
      <c r="R41" s="181">
        <v>17</v>
      </c>
      <c r="S41" s="181">
        <v>18</v>
      </c>
      <c r="T41" s="181">
        <v>19</v>
      </c>
      <c r="U41" s="181">
        <v>20</v>
      </c>
      <c r="V41" s="181">
        <v>21</v>
      </c>
      <c r="W41" s="181">
        <v>22</v>
      </c>
      <c r="X41" s="181">
        <v>23</v>
      </c>
      <c r="Y41" s="181">
        <v>24</v>
      </c>
      <c r="Z41" s="181">
        <v>25</v>
      </c>
      <c r="AA41" s="181">
        <v>26</v>
      </c>
      <c r="AB41" s="181">
        <v>27</v>
      </c>
      <c r="AC41" s="181">
        <v>28</v>
      </c>
      <c r="AD41" s="181">
        <v>29</v>
      </c>
      <c r="AE41" s="181">
        <v>30</v>
      </c>
      <c r="AF41" s="181">
        <v>31</v>
      </c>
      <c r="AG41" s="181"/>
    </row>
    <row r="42" spans="1:38" ht="13.5">
      <c r="A42" s="339" t="s">
        <v>252</v>
      </c>
      <c r="B42" s="201">
        <v>8</v>
      </c>
      <c r="C42" s="201">
        <v>8</v>
      </c>
      <c r="D42" s="201">
        <v>8</v>
      </c>
      <c r="E42" s="201">
        <v>8</v>
      </c>
      <c r="F42" s="201">
        <v>8</v>
      </c>
      <c r="G42" s="201">
        <v>8</v>
      </c>
      <c r="H42" s="201">
        <v>8</v>
      </c>
      <c r="I42" s="201">
        <v>8</v>
      </c>
      <c r="J42" s="201">
        <v>8</v>
      </c>
      <c r="K42" s="201">
        <v>8</v>
      </c>
      <c r="L42" s="201">
        <v>8</v>
      </c>
      <c r="M42" s="201">
        <v>8</v>
      </c>
      <c r="N42" s="201">
        <v>8</v>
      </c>
      <c r="O42" s="201">
        <v>8</v>
      </c>
      <c r="P42" s="201">
        <v>8</v>
      </c>
      <c r="Q42" s="201">
        <v>8</v>
      </c>
      <c r="R42" s="201">
        <v>8</v>
      </c>
      <c r="S42" s="201">
        <v>8</v>
      </c>
      <c r="T42" s="201">
        <v>8</v>
      </c>
      <c r="U42" s="201">
        <v>8</v>
      </c>
      <c r="V42" s="201">
        <v>8</v>
      </c>
      <c r="W42" s="201">
        <v>8</v>
      </c>
      <c r="X42" s="201">
        <v>8</v>
      </c>
      <c r="Y42" s="201">
        <v>8</v>
      </c>
      <c r="Z42" s="201">
        <v>8</v>
      </c>
      <c r="AA42" s="201">
        <v>8</v>
      </c>
      <c r="AB42" s="201">
        <v>8</v>
      </c>
      <c r="AC42" s="201">
        <v>8</v>
      </c>
      <c r="AD42" s="201">
        <v>8</v>
      </c>
      <c r="AE42" s="201">
        <v>8</v>
      </c>
      <c r="AF42" s="201">
        <v>8</v>
      </c>
      <c r="AG42" s="181">
        <f>SUM(B42:AF42)</f>
        <v>248</v>
      </c>
      <c r="AH42" s="189">
        <f>31-AI42</f>
        <v>31</v>
      </c>
      <c r="AI42" s="189">
        <f>COUNTBLANK(B42:AF42)</f>
        <v>0</v>
      </c>
      <c r="AJ42" s="189">
        <v>8</v>
      </c>
      <c r="AK42" s="189">
        <f>IF(ISERROR((AG16+AG18+AG20+AG22+AG24+AG26+AG30+AG32+AG34+AG36+AG38+AG40)/(AH16+AH18+AH20+AH22+AH24+AH26+AH30+AH32+AH34+AH36+AH38+AH40)),"",ROUNDUP((AG16+AG18+AG20+AG22+AG24+AG26+AG30+AG32+AG34+AG36+AG38+AG40)/(AH16+AH18+AH20+AH22+AH24+AH26+AH30+AH32+AH34+AH36+AH38+AH40),1))</f>
        <v>6.3999999999999995</v>
      </c>
      <c r="AL42" s="189">
        <f>IF(ISERROR((AG40+AG38+AG36+AG34+AG30+AG28)/(AH40+AH38+AH36+AH34+AH30+AH28)),"",ROUNDUP((AG40+AG38+AG36+AG34+AG30+AG28)/(AH40+AH38+AH36+AH34+AH30+AH28),1))</f>
        <v>6.3999999999999995</v>
      </c>
    </row>
    <row r="43" spans="1:33" ht="13.5">
      <c r="A43" s="181" t="s">
        <v>75</v>
      </c>
      <c r="B43" s="181">
        <v>1</v>
      </c>
      <c r="C43" s="181">
        <v>2</v>
      </c>
      <c r="D43" s="181">
        <v>3</v>
      </c>
      <c r="E43" s="181">
        <v>4</v>
      </c>
      <c r="F43" s="181">
        <v>5</v>
      </c>
      <c r="G43" s="181">
        <v>6</v>
      </c>
      <c r="H43" s="181">
        <v>7</v>
      </c>
      <c r="I43" s="181">
        <v>8</v>
      </c>
      <c r="J43" s="181">
        <v>9</v>
      </c>
      <c r="K43" s="181">
        <v>10</v>
      </c>
      <c r="L43" s="181">
        <v>11</v>
      </c>
      <c r="M43" s="181">
        <v>12</v>
      </c>
      <c r="N43" s="181">
        <v>13</v>
      </c>
      <c r="O43" s="181">
        <v>14</v>
      </c>
      <c r="P43" s="181">
        <v>15</v>
      </c>
      <c r="Q43" s="181">
        <v>16</v>
      </c>
      <c r="R43" s="181">
        <v>17</v>
      </c>
      <c r="S43" s="181">
        <v>18</v>
      </c>
      <c r="T43" s="181">
        <v>19</v>
      </c>
      <c r="U43" s="181">
        <v>20</v>
      </c>
      <c r="V43" s="181">
        <v>21</v>
      </c>
      <c r="W43" s="181">
        <v>22</v>
      </c>
      <c r="X43" s="181">
        <v>23</v>
      </c>
      <c r="Y43" s="181">
        <v>24</v>
      </c>
      <c r="Z43" s="181">
        <v>25</v>
      </c>
      <c r="AA43" s="181">
        <v>26</v>
      </c>
      <c r="AB43" s="181">
        <v>27</v>
      </c>
      <c r="AC43" s="181">
        <v>28</v>
      </c>
      <c r="AD43" s="181">
        <v>29</v>
      </c>
      <c r="AE43" s="181">
        <v>30</v>
      </c>
      <c r="AF43" s="182"/>
      <c r="AG43" s="181"/>
    </row>
    <row r="44" spans="1:38" ht="13.5">
      <c r="A44" s="339" t="s">
        <v>252</v>
      </c>
      <c r="B44" s="201">
        <v>8</v>
      </c>
      <c r="C44" s="201">
        <v>8</v>
      </c>
      <c r="D44" s="201">
        <v>8</v>
      </c>
      <c r="E44" s="201">
        <v>8</v>
      </c>
      <c r="F44" s="201">
        <v>8</v>
      </c>
      <c r="G44" s="201">
        <v>8</v>
      </c>
      <c r="H44" s="201">
        <v>8</v>
      </c>
      <c r="I44" s="201">
        <v>8</v>
      </c>
      <c r="J44" s="201">
        <v>8</v>
      </c>
      <c r="K44" s="201">
        <v>8</v>
      </c>
      <c r="L44" s="201">
        <v>8</v>
      </c>
      <c r="M44" s="201">
        <v>8</v>
      </c>
      <c r="N44" s="201">
        <v>8</v>
      </c>
      <c r="O44" s="201">
        <v>8</v>
      </c>
      <c r="P44" s="201">
        <v>8</v>
      </c>
      <c r="Q44" s="201">
        <v>8</v>
      </c>
      <c r="R44" s="201">
        <v>8</v>
      </c>
      <c r="S44" s="201">
        <v>8</v>
      </c>
      <c r="T44" s="201">
        <v>8</v>
      </c>
      <c r="U44" s="201">
        <v>8</v>
      </c>
      <c r="V44" s="201">
        <v>8</v>
      </c>
      <c r="W44" s="201">
        <v>8</v>
      </c>
      <c r="X44" s="201">
        <v>8</v>
      </c>
      <c r="Y44" s="201">
        <v>8</v>
      </c>
      <c r="Z44" s="201">
        <v>8</v>
      </c>
      <c r="AA44" s="201">
        <v>8</v>
      </c>
      <c r="AB44" s="201">
        <v>8</v>
      </c>
      <c r="AC44" s="201">
        <v>8</v>
      </c>
      <c r="AD44" s="201">
        <v>8</v>
      </c>
      <c r="AE44" s="201">
        <v>8</v>
      </c>
      <c r="AF44" s="182"/>
      <c r="AG44" s="181">
        <f>SUM(B44:AF44)</f>
        <v>240</v>
      </c>
      <c r="AH44" s="189">
        <f>31-AI44</f>
        <v>30</v>
      </c>
      <c r="AI44" s="189">
        <f>COUNTBLANK(B44:AF44)</f>
        <v>1</v>
      </c>
      <c r="AJ44" s="189">
        <v>9</v>
      </c>
      <c r="AK44" s="189">
        <f>IF(ISERROR((AG18+AG20+AG22+AG24+AG26+AG28+AG32+AG34+AG36+AG38+AG40+AG42)/(AH18+AH20+AH22+AH24+AH26+AH28+AH32+AH34+AH36+AH38+AH40+AH42)),"",ROUNDUP((AG18+AG20+AG22+AG24+AG26+AG28+AG32+AG34+AG36+AG38+AG40+AG42)/(AH18+AH20+AH22+AH24+AH26+AH28+AH32+AH34+AH36+AH38+AH40+AH42),1))</f>
        <v>6.6</v>
      </c>
      <c r="AL44" s="189">
        <f>IF(ISERROR((AG42+AG40+AG38+AG36+AG34+AG30)/(AH42+AH40+AH38+AH36+AH34+AH30)),"",ROUNDUP((AG42+AG40+AG38+AG36+AG34+AG30)/(AH42+AH40+AH38+AH36+AH34+AH30),1))</f>
        <v>6.8999999999999995</v>
      </c>
    </row>
    <row r="45" spans="1:33" ht="13.5">
      <c r="A45" s="181" t="s">
        <v>65</v>
      </c>
      <c r="B45" s="181">
        <v>1</v>
      </c>
      <c r="C45" s="181">
        <v>2</v>
      </c>
      <c r="D45" s="181">
        <v>3</v>
      </c>
      <c r="E45" s="181">
        <v>4</v>
      </c>
      <c r="F45" s="181">
        <v>5</v>
      </c>
      <c r="G45" s="181">
        <v>6</v>
      </c>
      <c r="H45" s="181">
        <v>7</v>
      </c>
      <c r="I45" s="181">
        <v>8</v>
      </c>
      <c r="J45" s="181">
        <v>9</v>
      </c>
      <c r="K45" s="181">
        <v>10</v>
      </c>
      <c r="L45" s="181">
        <v>11</v>
      </c>
      <c r="M45" s="181">
        <v>12</v>
      </c>
      <c r="N45" s="181">
        <v>13</v>
      </c>
      <c r="O45" s="181">
        <v>14</v>
      </c>
      <c r="P45" s="181">
        <v>15</v>
      </c>
      <c r="Q45" s="181">
        <v>16</v>
      </c>
      <c r="R45" s="181">
        <v>17</v>
      </c>
      <c r="S45" s="181">
        <v>18</v>
      </c>
      <c r="T45" s="181">
        <v>19</v>
      </c>
      <c r="U45" s="181">
        <v>20</v>
      </c>
      <c r="V45" s="181">
        <v>21</v>
      </c>
      <c r="W45" s="181">
        <v>22</v>
      </c>
      <c r="X45" s="181">
        <v>23</v>
      </c>
      <c r="Y45" s="181">
        <v>24</v>
      </c>
      <c r="Z45" s="181">
        <v>25</v>
      </c>
      <c r="AA45" s="181">
        <v>26</v>
      </c>
      <c r="AB45" s="181">
        <v>27</v>
      </c>
      <c r="AC45" s="181">
        <v>28</v>
      </c>
      <c r="AD45" s="181">
        <v>29</v>
      </c>
      <c r="AE45" s="181">
        <v>30</v>
      </c>
      <c r="AF45" s="181">
        <v>31</v>
      </c>
      <c r="AG45" s="181"/>
    </row>
    <row r="46" spans="1:38" ht="13.5">
      <c r="A46" s="339" t="s">
        <v>252</v>
      </c>
      <c r="B46" s="201">
        <v>8</v>
      </c>
      <c r="C46" s="201">
        <v>8</v>
      </c>
      <c r="D46" s="201">
        <v>8</v>
      </c>
      <c r="E46" s="201">
        <v>8</v>
      </c>
      <c r="F46" s="201">
        <v>8</v>
      </c>
      <c r="G46" s="201">
        <v>8</v>
      </c>
      <c r="H46" s="201">
        <v>8</v>
      </c>
      <c r="I46" s="201">
        <v>8</v>
      </c>
      <c r="J46" s="201">
        <v>8</v>
      </c>
      <c r="K46" s="201">
        <v>8</v>
      </c>
      <c r="L46" s="201">
        <v>8</v>
      </c>
      <c r="M46" s="201">
        <v>8</v>
      </c>
      <c r="N46" s="201">
        <v>8</v>
      </c>
      <c r="O46" s="201">
        <v>8</v>
      </c>
      <c r="P46" s="201">
        <v>8</v>
      </c>
      <c r="Q46" s="201">
        <v>8</v>
      </c>
      <c r="R46" s="201">
        <v>8</v>
      </c>
      <c r="S46" s="201">
        <v>8</v>
      </c>
      <c r="T46" s="201">
        <v>8</v>
      </c>
      <c r="U46" s="201">
        <v>8</v>
      </c>
      <c r="V46" s="201">
        <v>8</v>
      </c>
      <c r="W46" s="201">
        <v>8</v>
      </c>
      <c r="X46" s="201">
        <v>8</v>
      </c>
      <c r="Y46" s="201">
        <v>8</v>
      </c>
      <c r="Z46" s="201">
        <v>8</v>
      </c>
      <c r="AA46" s="201">
        <v>8</v>
      </c>
      <c r="AB46" s="201">
        <v>8</v>
      </c>
      <c r="AC46" s="201">
        <v>8</v>
      </c>
      <c r="AD46" s="201">
        <v>8</v>
      </c>
      <c r="AE46" s="201">
        <v>8</v>
      </c>
      <c r="AF46" s="201">
        <v>8</v>
      </c>
      <c r="AG46" s="181">
        <f>SUM(B46:AF46)</f>
        <v>248</v>
      </c>
      <c r="AH46" s="189">
        <f>31-AI46</f>
        <v>31</v>
      </c>
      <c r="AI46" s="189">
        <f>COUNTBLANK(B46:AF46)</f>
        <v>0</v>
      </c>
      <c r="AJ46" s="189">
        <v>10</v>
      </c>
      <c r="AK46" s="189">
        <f>IF(ISERROR((AG20+AG22+AG24+AG26+AG28+AG30+AG34+AG36+AG38+AG40+AG42+AG44)/(AH20+AH22+AH24+AH26+AH28+AH30+AH34+AH36+AH38+AH40+AH42+AH44)),"",ROUNDUP((AG20+AG22+AG24+AG26+AG28+AG30+AG34+AG36+AG38+AG40+AG42+AG44)/(AH20+AH22+AH24+AH26+AH28+AH30+AH34+AH36+AH38+AH40+AH42+AH44),1))</f>
        <v>6.6</v>
      </c>
      <c r="AL46" s="189">
        <f>IF(ISERROR((AG44+AG42+AG40+AG38+AG36+AG34)/(AH44+AH42+AH40+AH38+AH36+AH34)),"",ROUNDUP((AG44+AG42+AG40+AG38+AG36+AG34)/(AH44+AH42+AH40+AH38+AH36+AH34),1))</f>
        <v>7.3999999999999995</v>
      </c>
    </row>
    <row r="47" spans="1:33" ht="13.5">
      <c r="A47" s="181" t="s">
        <v>66</v>
      </c>
      <c r="B47" s="181">
        <v>1</v>
      </c>
      <c r="C47" s="181">
        <v>2</v>
      </c>
      <c r="D47" s="181">
        <v>3</v>
      </c>
      <c r="E47" s="181">
        <v>4</v>
      </c>
      <c r="F47" s="181">
        <v>5</v>
      </c>
      <c r="G47" s="181">
        <v>6</v>
      </c>
      <c r="H47" s="181">
        <v>7</v>
      </c>
      <c r="I47" s="181">
        <v>8</v>
      </c>
      <c r="J47" s="181">
        <v>9</v>
      </c>
      <c r="K47" s="181">
        <v>10</v>
      </c>
      <c r="L47" s="181">
        <v>11</v>
      </c>
      <c r="M47" s="181">
        <v>12</v>
      </c>
      <c r="N47" s="181">
        <v>13</v>
      </c>
      <c r="O47" s="181">
        <v>14</v>
      </c>
      <c r="P47" s="181">
        <v>15</v>
      </c>
      <c r="Q47" s="181">
        <v>16</v>
      </c>
      <c r="R47" s="181">
        <v>17</v>
      </c>
      <c r="S47" s="181">
        <v>18</v>
      </c>
      <c r="T47" s="181">
        <v>19</v>
      </c>
      <c r="U47" s="181">
        <v>20</v>
      </c>
      <c r="V47" s="181">
        <v>21</v>
      </c>
      <c r="W47" s="181">
        <v>22</v>
      </c>
      <c r="X47" s="181">
        <v>23</v>
      </c>
      <c r="Y47" s="181">
        <v>24</v>
      </c>
      <c r="Z47" s="181">
        <v>25</v>
      </c>
      <c r="AA47" s="181">
        <v>26</v>
      </c>
      <c r="AB47" s="181">
        <v>27</v>
      </c>
      <c r="AC47" s="181">
        <v>28</v>
      </c>
      <c r="AD47" s="181">
        <v>29</v>
      </c>
      <c r="AE47" s="181">
        <v>30</v>
      </c>
      <c r="AF47" s="182"/>
      <c r="AG47" s="181"/>
    </row>
    <row r="48" spans="1:38" ht="13.5">
      <c r="A48" s="339" t="s">
        <v>252</v>
      </c>
      <c r="B48" s="201">
        <v>8</v>
      </c>
      <c r="C48" s="201">
        <v>8</v>
      </c>
      <c r="D48" s="201">
        <v>8</v>
      </c>
      <c r="E48" s="201">
        <v>8</v>
      </c>
      <c r="F48" s="201">
        <v>8</v>
      </c>
      <c r="G48" s="201">
        <v>8</v>
      </c>
      <c r="H48" s="201">
        <v>8</v>
      </c>
      <c r="I48" s="201">
        <v>8</v>
      </c>
      <c r="J48" s="201">
        <v>8</v>
      </c>
      <c r="K48" s="201">
        <v>8</v>
      </c>
      <c r="L48" s="201">
        <v>8</v>
      </c>
      <c r="M48" s="201">
        <v>8</v>
      </c>
      <c r="N48" s="201">
        <v>8</v>
      </c>
      <c r="O48" s="201">
        <v>8</v>
      </c>
      <c r="P48" s="201">
        <v>8</v>
      </c>
      <c r="Q48" s="201">
        <v>8</v>
      </c>
      <c r="R48" s="201">
        <v>8</v>
      </c>
      <c r="S48" s="201">
        <v>8</v>
      </c>
      <c r="T48" s="201">
        <v>8</v>
      </c>
      <c r="U48" s="201">
        <v>8</v>
      </c>
      <c r="V48" s="201">
        <v>8</v>
      </c>
      <c r="W48" s="201">
        <v>8</v>
      </c>
      <c r="X48" s="201">
        <v>8</v>
      </c>
      <c r="Y48" s="201">
        <v>8</v>
      </c>
      <c r="Z48" s="201">
        <v>8</v>
      </c>
      <c r="AA48" s="201">
        <v>8</v>
      </c>
      <c r="AB48" s="201">
        <v>8</v>
      </c>
      <c r="AC48" s="201">
        <v>8</v>
      </c>
      <c r="AD48" s="201">
        <v>8</v>
      </c>
      <c r="AE48" s="201">
        <v>8</v>
      </c>
      <c r="AF48" s="182"/>
      <c r="AG48" s="181">
        <f>SUM(B48:AF48)</f>
        <v>240</v>
      </c>
      <c r="AH48" s="189">
        <f>31-AI48</f>
        <v>30</v>
      </c>
      <c r="AI48" s="189">
        <f>COUNTBLANK(B48:AF48)</f>
        <v>1</v>
      </c>
      <c r="AJ48" s="189">
        <v>11</v>
      </c>
      <c r="AK48" s="189">
        <f>IF(ISERROR(($AG$57+AG22+AG24+AG26+AG28)/($AH$57+AH22+AH24+AH26+AH28)),"",ROUNDUP(($AG$57+AG22+AG24+AG26+AG28)/($AH$57+AH22+AH24+AH26+AH28),1))</f>
        <v>7.3</v>
      </c>
      <c r="AL48" s="189">
        <f>IF(ISERROR((AG46+AG44+AG42+AG40+AG38+AG36)/(AH46+AH44+AH42+AH40+AH38+AH36)),"",ROUNDUP((AG46+AG44+AG42+AG40+AG38+AG36)/(AH46+AH44+AH42+AH40+AH38+AH36),1))</f>
        <v>7.5</v>
      </c>
    </row>
    <row r="49" spans="1:33" ht="13.5">
      <c r="A49" s="181" t="s">
        <v>76</v>
      </c>
      <c r="B49" s="181">
        <v>1</v>
      </c>
      <c r="C49" s="181">
        <v>2</v>
      </c>
      <c r="D49" s="181">
        <v>3</v>
      </c>
      <c r="E49" s="181">
        <v>4</v>
      </c>
      <c r="F49" s="181">
        <v>5</v>
      </c>
      <c r="G49" s="181">
        <v>6</v>
      </c>
      <c r="H49" s="181">
        <v>7</v>
      </c>
      <c r="I49" s="181">
        <v>8</v>
      </c>
      <c r="J49" s="181">
        <v>9</v>
      </c>
      <c r="K49" s="181">
        <v>10</v>
      </c>
      <c r="L49" s="181">
        <v>11</v>
      </c>
      <c r="M49" s="181">
        <v>12</v>
      </c>
      <c r="N49" s="181">
        <v>13</v>
      </c>
      <c r="O49" s="181">
        <v>14</v>
      </c>
      <c r="P49" s="181">
        <v>15</v>
      </c>
      <c r="Q49" s="181">
        <v>16</v>
      </c>
      <c r="R49" s="181">
        <v>17</v>
      </c>
      <c r="S49" s="181">
        <v>18</v>
      </c>
      <c r="T49" s="181">
        <v>19</v>
      </c>
      <c r="U49" s="181">
        <v>20</v>
      </c>
      <c r="V49" s="181">
        <v>21</v>
      </c>
      <c r="W49" s="181">
        <v>22</v>
      </c>
      <c r="X49" s="181">
        <v>23</v>
      </c>
      <c r="Y49" s="181">
        <v>24</v>
      </c>
      <c r="Z49" s="181">
        <v>25</v>
      </c>
      <c r="AA49" s="181">
        <v>26</v>
      </c>
      <c r="AB49" s="181">
        <v>27</v>
      </c>
      <c r="AC49" s="181">
        <v>28</v>
      </c>
      <c r="AD49" s="181">
        <v>29</v>
      </c>
      <c r="AE49" s="181">
        <v>30</v>
      </c>
      <c r="AF49" s="181">
        <v>31</v>
      </c>
      <c r="AG49" s="181"/>
    </row>
    <row r="50" spans="1:38" ht="13.5">
      <c r="A50" s="339" t="s">
        <v>252</v>
      </c>
      <c r="B50" s="201">
        <v>8</v>
      </c>
      <c r="C50" s="201">
        <v>8</v>
      </c>
      <c r="D50" s="201">
        <v>8</v>
      </c>
      <c r="E50" s="201">
        <v>8</v>
      </c>
      <c r="F50" s="201">
        <v>8</v>
      </c>
      <c r="G50" s="201">
        <v>8</v>
      </c>
      <c r="H50" s="201">
        <v>8</v>
      </c>
      <c r="I50" s="201">
        <v>8</v>
      </c>
      <c r="J50" s="201">
        <v>8</v>
      </c>
      <c r="K50" s="201">
        <v>8</v>
      </c>
      <c r="L50" s="201">
        <v>8</v>
      </c>
      <c r="M50" s="201">
        <v>8</v>
      </c>
      <c r="N50" s="201">
        <v>8</v>
      </c>
      <c r="O50" s="201">
        <v>8</v>
      </c>
      <c r="P50" s="201">
        <v>8</v>
      </c>
      <c r="Q50" s="201">
        <v>8</v>
      </c>
      <c r="R50" s="201">
        <v>8</v>
      </c>
      <c r="S50" s="201">
        <v>8</v>
      </c>
      <c r="T50" s="201">
        <v>8</v>
      </c>
      <c r="U50" s="201">
        <v>8</v>
      </c>
      <c r="V50" s="201">
        <v>8</v>
      </c>
      <c r="W50" s="201">
        <v>8</v>
      </c>
      <c r="X50" s="201">
        <v>8</v>
      </c>
      <c r="Y50" s="201">
        <v>8</v>
      </c>
      <c r="Z50" s="201">
        <v>8</v>
      </c>
      <c r="AA50" s="201">
        <v>8</v>
      </c>
      <c r="AB50" s="201">
        <v>8</v>
      </c>
      <c r="AC50" s="201">
        <v>8</v>
      </c>
      <c r="AD50" s="201">
        <v>8</v>
      </c>
      <c r="AE50" s="201">
        <v>8</v>
      </c>
      <c r="AF50" s="201">
        <v>8</v>
      </c>
      <c r="AG50" s="181">
        <f>SUM(B50:AF50)</f>
        <v>248</v>
      </c>
      <c r="AH50" s="189">
        <f>31-AI50</f>
        <v>31</v>
      </c>
      <c r="AI50" s="189">
        <f>COUNTBLANK(B50:AF50)</f>
        <v>0</v>
      </c>
      <c r="AJ50" s="189">
        <v>12</v>
      </c>
      <c r="AK50" s="189">
        <f>IF(ISERROR(($AG$57+AG24+AG26+AG28+AG30)/($AH$57+AH24+AH26+AH28+AH30)),"",ROUNDUP(($AG$57+AG24+AG26+AG28+AG30)/($AH$57+AH24+AH26+AH28+AH30),1))</f>
        <v>7.199999999999999</v>
      </c>
      <c r="AL50" s="189">
        <f>IF(ISERROR((AG48+AG46+AG44+AG42+AG40+AG38)/(AH48+AH46+AH44+AH42+AH40+AH38)),"",ROUNDUP((AG48+AG46+AG44+AG42+AG40+AG38)/(AH48+AH46+AH44+AH42+AH40+AH38),1))</f>
        <v>7.699999999999999</v>
      </c>
    </row>
    <row r="51" spans="1:33" ht="13.5">
      <c r="A51" s="181" t="s">
        <v>77</v>
      </c>
      <c r="B51" s="181">
        <v>1</v>
      </c>
      <c r="C51" s="181">
        <v>2</v>
      </c>
      <c r="D51" s="181">
        <v>3</v>
      </c>
      <c r="E51" s="181">
        <v>4</v>
      </c>
      <c r="F51" s="181">
        <v>5</v>
      </c>
      <c r="G51" s="181">
        <v>6</v>
      </c>
      <c r="H51" s="181">
        <v>7</v>
      </c>
      <c r="I51" s="181">
        <v>8</v>
      </c>
      <c r="J51" s="181">
        <v>9</v>
      </c>
      <c r="K51" s="181">
        <v>10</v>
      </c>
      <c r="L51" s="181">
        <v>11</v>
      </c>
      <c r="M51" s="181">
        <v>12</v>
      </c>
      <c r="N51" s="181">
        <v>13</v>
      </c>
      <c r="O51" s="181">
        <v>14</v>
      </c>
      <c r="P51" s="181">
        <v>15</v>
      </c>
      <c r="Q51" s="181">
        <v>16</v>
      </c>
      <c r="R51" s="181">
        <v>17</v>
      </c>
      <c r="S51" s="181">
        <v>18</v>
      </c>
      <c r="T51" s="181">
        <v>19</v>
      </c>
      <c r="U51" s="181">
        <v>20</v>
      </c>
      <c r="V51" s="181">
        <v>21</v>
      </c>
      <c r="W51" s="181">
        <v>22</v>
      </c>
      <c r="X51" s="181">
        <v>23</v>
      </c>
      <c r="Y51" s="181">
        <v>24</v>
      </c>
      <c r="Z51" s="181">
        <v>25</v>
      </c>
      <c r="AA51" s="181">
        <v>26</v>
      </c>
      <c r="AB51" s="181">
        <v>27</v>
      </c>
      <c r="AC51" s="181">
        <v>28</v>
      </c>
      <c r="AD51" s="181">
        <v>29</v>
      </c>
      <c r="AE51" s="181">
        <v>30</v>
      </c>
      <c r="AF51" s="181">
        <v>31</v>
      </c>
      <c r="AG51" s="181"/>
    </row>
    <row r="52" spans="1:38" ht="13.5">
      <c r="A52" s="339" t="s">
        <v>252</v>
      </c>
      <c r="B52" s="201">
        <v>8</v>
      </c>
      <c r="C52" s="201">
        <v>8</v>
      </c>
      <c r="D52" s="201">
        <v>8</v>
      </c>
      <c r="E52" s="201">
        <v>8</v>
      </c>
      <c r="F52" s="201">
        <v>8</v>
      </c>
      <c r="G52" s="201">
        <v>8</v>
      </c>
      <c r="H52" s="201">
        <v>8</v>
      </c>
      <c r="I52" s="201">
        <v>8</v>
      </c>
      <c r="J52" s="201">
        <v>8</v>
      </c>
      <c r="K52" s="201">
        <v>8</v>
      </c>
      <c r="L52" s="201">
        <v>8</v>
      </c>
      <c r="M52" s="201">
        <v>8</v>
      </c>
      <c r="N52" s="201">
        <v>8</v>
      </c>
      <c r="O52" s="201">
        <v>8</v>
      </c>
      <c r="P52" s="201">
        <v>8</v>
      </c>
      <c r="Q52" s="201">
        <v>8</v>
      </c>
      <c r="R52" s="201">
        <v>8</v>
      </c>
      <c r="S52" s="201">
        <v>8</v>
      </c>
      <c r="T52" s="201">
        <v>8</v>
      </c>
      <c r="U52" s="201">
        <v>8</v>
      </c>
      <c r="V52" s="201">
        <v>8</v>
      </c>
      <c r="W52" s="201">
        <v>8</v>
      </c>
      <c r="X52" s="201">
        <v>8</v>
      </c>
      <c r="Y52" s="201">
        <v>8</v>
      </c>
      <c r="Z52" s="201">
        <v>8</v>
      </c>
      <c r="AA52" s="201">
        <v>8</v>
      </c>
      <c r="AB52" s="201">
        <v>8</v>
      </c>
      <c r="AC52" s="201">
        <v>8</v>
      </c>
      <c r="AD52" s="201">
        <v>8</v>
      </c>
      <c r="AE52" s="201">
        <v>8</v>
      </c>
      <c r="AF52" s="201">
        <v>8</v>
      </c>
      <c r="AG52" s="181">
        <f>SUM(B52:AF52)</f>
        <v>248</v>
      </c>
      <c r="AH52" s="189">
        <f>31-AI52</f>
        <v>31</v>
      </c>
      <c r="AI52" s="189">
        <f>COUNTBLANK(B52:AF52)</f>
        <v>0</v>
      </c>
      <c r="AJ52" s="189">
        <v>1</v>
      </c>
      <c r="AK52" s="189">
        <f>IF(ISERROR(($AG$57+AG26+AG28+AG30)/($AH$57+AH26+AH28+AH30)),"",ROUNDUP(($AG$57+AG26+AG28+AG30)/($AH$57+AH26+AH28+AH30),1))</f>
        <v>7.199999999999999</v>
      </c>
      <c r="AL52" s="189">
        <f>IF(ISERROR((AG50+AG48+AG46+AG44+AG42+AG40)/(AH50+AH48+AH46+AH44+AH42+AH40)),"",ROUNDUP((AG50+AG48+AG46+AG44+AG42+AG40)/(AH50+AH48+AH46+AH44+AH42+AH40),1))</f>
        <v>7.8999999999999995</v>
      </c>
    </row>
    <row r="53" spans="1:33" ht="13.5">
      <c r="A53" s="181" t="s">
        <v>78</v>
      </c>
      <c r="B53" s="181">
        <v>1</v>
      </c>
      <c r="C53" s="181">
        <v>2</v>
      </c>
      <c r="D53" s="181">
        <v>3</v>
      </c>
      <c r="E53" s="181">
        <v>4</v>
      </c>
      <c r="F53" s="181">
        <v>5</v>
      </c>
      <c r="G53" s="181">
        <v>6</v>
      </c>
      <c r="H53" s="181">
        <v>7</v>
      </c>
      <c r="I53" s="181">
        <v>8</v>
      </c>
      <c r="J53" s="181">
        <v>9</v>
      </c>
      <c r="K53" s="181">
        <v>10</v>
      </c>
      <c r="L53" s="181">
        <v>11</v>
      </c>
      <c r="M53" s="181">
        <v>12</v>
      </c>
      <c r="N53" s="181">
        <v>13</v>
      </c>
      <c r="O53" s="181">
        <v>14</v>
      </c>
      <c r="P53" s="181">
        <v>15</v>
      </c>
      <c r="Q53" s="181">
        <v>16</v>
      </c>
      <c r="R53" s="181">
        <v>17</v>
      </c>
      <c r="S53" s="181">
        <v>18</v>
      </c>
      <c r="T53" s="181">
        <v>19</v>
      </c>
      <c r="U53" s="181">
        <v>20</v>
      </c>
      <c r="V53" s="181">
        <v>21</v>
      </c>
      <c r="W53" s="181">
        <v>22</v>
      </c>
      <c r="X53" s="181">
        <v>23</v>
      </c>
      <c r="Y53" s="181">
        <v>24</v>
      </c>
      <c r="Z53" s="181">
        <v>25</v>
      </c>
      <c r="AA53" s="181">
        <v>26</v>
      </c>
      <c r="AB53" s="181">
        <v>27</v>
      </c>
      <c r="AC53" s="181">
        <v>28</v>
      </c>
      <c r="AD53" s="181">
        <v>29</v>
      </c>
      <c r="AE53" s="182">
        <v>30</v>
      </c>
      <c r="AF53" s="182"/>
      <c r="AG53" s="181"/>
    </row>
    <row r="54" spans="1:38" ht="13.5">
      <c r="A54" s="339" t="s">
        <v>252</v>
      </c>
      <c r="B54" s="201">
        <v>8</v>
      </c>
      <c r="C54" s="201">
        <v>8</v>
      </c>
      <c r="D54" s="201">
        <v>8</v>
      </c>
      <c r="E54" s="201">
        <v>8</v>
      </c>
      <c r="F54" s="201">
        <v>8</v>
      </c>
      <c r="G54" s="201">
        <v>8</v>
      </c>
      <c r="H54" s="201">
        <v>8</v>
      </c>
      <c r="I54" s="201">
        <v>8</v>
      </c>
      <c r="J54" s="201">
        <v>8</v>
      </c>
      <c r="K54" s="201">
        <v>8</v>
      </c>
      <c r="L54" s="201">
        <v>8</v>
      </c>
      <c r="M54" s="201">
        <v>8</v>
      </c>
      <c r="N54" s="201">
        <v>9</v>
      </c>
      <c r="O54" s="201">
        <v>9</v>
      </c>
      <c r="P54" s="201">
        <v>9</v>
      </c>
      <c r="Q54" s="201">
        <v>9</v>
      </c>
      <c r="R54" s="201">
        <v>9</v>
      </c>
      <c r="S54" s="201">
        <v>9</v>
      </c>
      <c r="T54" s="201">
        <v>9</v>
      </c>
      <c r="U54" s="201">
        <v>9</v>
      </c>
      <c r="V54" s="201">
        <v>9</v>
      </c>
      <c r="W54" s="201">
        <v>9</v>
      </c>
      <c r="X54" s="201">
        <v>9</v>
      </c>
      <c r="Y54" s="201">
        <v>9</v>
      </c>
      <c r="Z54" s="201">
        <v>9</v>
      </c>
      <c r="AA54" s="201">
        <v>9</v>
      </c>
      <c r="AB54" s="201">
        <v>9</v>
      </c>
      <c r="AC54" s="201">
        <v>9</v>
      </c>
      <c r="AD54" s="201"/>
      <c r="AE54" s="182"/>
      <c r="AF54" s="182"/>
      <c r="AG54" s="181">
        <f>SUM(B54:AF54)</f>
        <v>240</v>
      </c>
      <c r="AH54" s="189">
        <f>31-AI54</f>
        <v>28</v>
      </c>
      <c r="AI54" s="189">
        <f>COUNTBLANK(B54:AF54)</f>
        <v>3</v>
      </c>
      <c r="AJ54" s="189">
        <v>2</v>
      </c>
      <c r="AK54" s="189">
        <f>IF(ISERROR(($AG$57+AG28+AG30)/($AH$57+AH28+AH30)),"",ROUNDUP(($AG$57+AG28+AG30)/($AH$57+AH28+AH30),2))</f>
        <v>7.3</v>
      </c>
      <c r="AL54" s="189">
        <f>IF(ISERROR((AG52+AG50+AG48+AG46+AG44+AG42)/(AH52+AH50+AH48+AH46+AH44+AH42)),"",ROUNDUP((AG52+AG50+AG48+AG46+AG44+AG42)/(AH52+AH50+AH48+AH46+AH44+AH42),1))</f>
        <v>8</v>
      </c>
    </row>
    <row r="55" spans="1:33" ht="13.5">
      <c r="A55" s="181" t="s">
        <v>70</v>
      </c>
      <c r="B55" s="181">
        <v>1</v>
      </c>
      <c r="C55" s="181">
        <v>2</v>
      </c>
      <c r="D55" s="181">
        <v>3</v>
      </c>
      <c r="E55" s="181">
        <v>4</v>
      </c>
      <c r="F55" s="181">
        <v>5</v>
      </c>
      <c r="G55" s="181">
        <v>6</v>
      </c>
      <c r="H55" s="181">
        <v>7</v>
      </c>
      <c r="I55" s="181">
        <v>8</v>
      </c>
      <c r="J55" s="181">
        <v>9</v>
      </c>
      <c r="K55" s="181">
        <v>10</v>
      </c>
      <c r="L55" s="181">
        <v>11</v>
      </c>
      <c r="M55" s="181">
        <v>12</v>
      </c>
      <c r="N55" s="181">
        <v>13</v>
      </c>
      <c r="O55" s="181">
        <v>14</v>
      </c>
      <c r="P55" s="181">
        <v>15</v>
      </c>
      <c r="Q55" s="181">
        <v>16</v>
      </c>
      <c r="R55" s="181">
        <v>17</v>
      </c>
      <c r="S55" s="181">
        <v>18</v>
      </c>
      <c r="T55" s="181">
        <v>19</v>
      </c>
      <c r="U55" s="181">
        <v>20</v>
      </c>
      <c r="V55" s="181">
        <v>21</v>
      </c>
      <c r="W55" s="181">
        <v>22</v>
      </c>
      <c r="X55" s="181">
        <v>23</v>
      </c>
      <c r="Y55" s="181">
        <v>24</v>
      </c>
      <c r="Z55" s="181">
        <v>25</v>
      </c>
      <c r="AA55" s="181">
        <v>26</v>
      </c>
      <c r="AB55" s="181">
        <v>27</v>
      </c>
      <c r="AC55" s="181">
        <v>28</v>
      </c>
      <c r="AD55" s="181">
        <v>29</v>
      </c>
      <c r="AE55" s="181">
        <v>30</v>
      </c>
      <c r="AF55" s="181">
        <v>31</v>
      </c>
      <c r="AG55" s="181"/>
    </row>
    <row r="56" spans="1:38" ht="13.5">
      <c r="A56" s="339" t="s">
        <v>252</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181">
        <f>SUM(B56:AF56)</f>
        <v>0</v>
      </c>
      <c r="AH56" s="189">
        <f>31-AI56</f>
        <v>0</v>
      </c>
      <c r="AI56" s="189">
        <f>COUNTBLANK(B56:AF56)</f>
        <v>31</v>
      </c>
      <c r="AJ56" s="189">
        <v>3</v>
      </c>
      <c r="AK56" s="189">
        <f>IF(ISERROR(($AG$57+AG30)/($AH$57+AH30)),"",ROUNDUP(($AG$57+AG30)/($AH$57+AH30),1))</f>
        <v>7.5</v>
      </c>
      <c r="AL56" s="189">
        <f>IF(ISERROR((AG54+AG52+AG50+AG48+AG46+AG44)/(AH54+AH52+AH50+AH48+AH46+AH44)),"",ROUNDUP((AG54+AG52+AG50+AG48+AG46+AG44)/(AH54+AH52+AH50+AH48+AH46+AH44),1))</f>
        <v>8.1</v>
      </c>
    </row>
    <row r="57" spans="33:34" ht="13.5">
      <c r="AG57">
        <f>SUM(AG34:AG56)</f>
        <v>2561</v>
      </c>
      <c r="AH57" s="189">
        <f>SUM(AH34:AH56)</f>
        <v>334</v>
      </c>
    </row>
  </sheetData>
  <sheetProtection password="CC09" sheet="1" objects="1" scenarios="1"/>
  <protectedRanges>
    <protectedRange sqref="C1 E1 G1 O1 C3 E3 O3 S3 Y3 AC3 B8:AE8 B10:AF10 B12:AE12 B14:AF14 B16:AF16 B18:AE18 B20:AF20 B22:AE22 B24:AF24 B26:AF26 B28:AD28 B30:AF30 B34:AE34 B36:AF36 B38:AE38 B40:AF40 B42:AF42 B44:AE44 B46:AF46 B48:AE48 B50:AF50 B52:AF52 B54:AD54 B56:AF56" name="範囲1"/>
  </protectedRanges>
  <mergeCells count="2">
    <mergeCell ref="K1:N1"/>
    <mergeCell ref="E6:AG6"/>
  </mergeCells>
  <printOptions horizontalCentered="1" verticalCentered="1"/>
  <pageMargins left="0.75" right="0.75" top="1" bottom="1" header="0.512" footer="0.512"/>
  <pageSetup blackAndWhite="1" horizontalDpi="300" verticalDpi="300" orientation="portrait" paperSize="9" r:id="rId2"/>
  <headerFooter alignWithMargins="0">
    <oddHeader>&amp;R小規模多機能型居宅介護（実績用）</oddHeader>
  </headerFooter>
  <rowBreaks count="1" manualBreakCount="1">
    <brk id="31" max="32" man="1"/>
  </rowBreaks>
  <drawing r:id="rId1"/>
</worksheet>
</file>

<file path=xl/worksheets/sheet6.xml><?xml version="1.0" encoding="utf-8"?>
<worksheet xmlns="http://schemas.openxmlformats.org/spreadsheetml/2006/main" xmlns:r="http://schemas.openxmlformats.org/officeDocument/2006/relationships">
  <sheetPr>
    <tabColor indexed="34"/>
  </sheetPr>
  <dimension ref="A1:AO76"/>
  <sheetViews>
    <sheetView zoomScale="75" zoomScaleNormal="75" zoomScaleSheetLayoutView="75" zoomScalePageLayoutView="0" workbookViewId="0" topLeftCell="A1">
      <selection activeCell="B1" sqref="B1"/>
    </sheetView>
  </sheetViews>
  <sheetFormatPr defaultColWidth="9.00390625" defaultRowHeight="13.5"/>
  <cols>
    <col min="1" max="1" width="1.37890625" style="1" customWidth="1"/>
    <col min="2" max="2" width="11.625" style="1" customWidth="1"/>
    <col min="3" max="3" width="4.125" style="1" customWidth="1"/>
    <col min="4" max="4" width="11.625" style="1" customWidth="1"/>
    <col min="5" max="5" width="12.625" style="1" customWidth="1"/>
    <col min="6" max="36" width="3.625" style="1" customWidth="1"/>
    <col min="37" max="37" width="12.625" style="1" customWidth="1"/>
    <col min="38" max="16384" width="9.00390625" style="1" customWidth="1"/>
  </cols>
  <sheetData>
    <row r="1" s="27" customFormat="1" ht="14.25">
      <c r="A1" s="26"/>
    </row>
    <row r="2" s="27" customFormat="1" ht="9.75" customHeight="1">
      <c r="A2" s="26"/>
    </row>
    <row r="3" spans="1:41" s="238" customFormat="1" ht="24.75" customHeight="1">
      <c r="A3" s="5"/>
      <c r="B3" s="3" t="s">
        <v>32</v>
      </c>
      <c r="C3" s="5"/>
      <c r="D3" s="5"/>
      <c r="E3" s="5"/>
      <c r="F3" s="5"/>
      <c r="G3" s="5"/>
      <c r="H3" s="5"/>
      <c r="I3" s="3" t="s">
        <v>33</v>
      </c>
      <c r="J3" s="443" t="s">
        <v>23</v>
      </c>
      <c r="K3" s="443"/>
      <c r="L3" s="230">
        <v>19</v>
      </c>
      <c r="M3" s="267" t="s">
        <v>8</v>
      </c>
      <c r="N3" s="232">
        <v>3</v>
      </c>
      <c r="O3" s="3" t="s">
        <v>9</v>
      </c>
      <c r="P3" s="3"/>
      <c r="Q3" s="4" t="s">
        <v>188</v>
      </c>
      <c r="R3" s="5"/>
      <c r="S3" s="5"/>
      <c r="T3" s="5"/>
      <c r="U3" s="442" t="s">
        <v>189</v>
      </c>
      <c r="V3" s="442"/>
      <c r="W3" s="442"/>
      <c r="X3" s="442"/>
      <c r="Y3" s="442"/>
      <c r="Z3" s="442"/>
      <c r="AA3" s="442"/>
      <c r="AB3" s="442"/>
      <c r="AC3" s="442"/>
      <c r="AD3" s="442"/>
      <c r="AE3" s="442"/>
      <c r="AF3" s="442"/>
      <c r="AG3" s="442"/>
      <c r="AH3" s="442"/>
      <c r="AI3" s="442"/>
      <c r="AJ3" s="442"/>
      <c r="AK3" s="3" t="s">
        <v>248</v>
      </c>
      <c r="AL3" s="5"/>
      <c r="AM3" s="5"/>
      <c r="AN3" s="4"/>
      <c r="AO3" s="5"/>
    </row>
    <row r="4" spans="1:41" s="238" customFormat="1" ht="24.75" customHeight="1">
      <c r="A4" s="5"/>
      <c r="B4" s="268"/>
      <c r="C4" s="269"/>
      <c r="D4" s="439"/>
      <c r="E4" s="439"/>
      <c r="F4" s="5"/>
      <c r="G4" s="5"/>
      <c r="H4" s="5"/>
      <c r="I4" s="5"/>
      <c r="J4" s="5"/>
      <c r="K4" s="5"/>
      <c r="L4" s="5"/>
      <c r="M4" s="5"/>
      <c r="N4" s="5"/>
      <c r="O4" s="5"/>
      <c r="P4" s="5"/>
      <c r="Q4" s="4" t="s">
        <v>10</v>
      </c>
      <c r="R4" s="5"/>
      <c r="S4" s="5"/>
      <c r="T4" s="360"/>
      <c r="U4" s="360"/>
      <c r="V4" s="360"/>
      <c r="W4" s="360"/>
      <c r="X4" s="360"/>
      <c r="Y4" s="360"/>
      <c r="Z4" s="360"/>
      <c r="AA4" s="360"/>
      <c r="AB4" s="360"/>
      <c r="AC4" s="360"/>
      <c r="AD4" s="360"/>
      <c r="AE4" s="360"/>
      <c r="AF4" s="360"/>
      <c r="AG4" s="360"/>
      <c r="AH4" s="360"/>
      <c r="AI4" s="360"/>
      <c r="AJ4" s="360"/>
      <c r="AK4" s="3" t="s">
        <v>249</v>
      </c>
      <c r="AL4" s="270"/>
      <c r="AM4" s="270"/>
      <c r="AN4" s="4"/>
      <c r="AO4" s="5"/>
    </row>
    <row r="5" spans="1:31" ht="24.75" customHeight="1">
      <c r="A5" s="2"/>
      <c r="B5" s="392" t="s">
        <v>253</v>
      </c>
      <c r="C5" s="392"/>
      <c r="D5" s="392"/>
      <c r="E5" s="337"/>
      <c r="F5" s="272" t="s">
        <v>254</v>
      </c>
      <c r="G5" s="334"/>
      <c r="H5" s="334"/>
      <c r="I5" s="335"/>
      <c r="J5" s="335"/>
      <c r="K5" s="335"/>
      <c r="L5" s="34"/>
      <c r="M5" s="335"/>
      <c r="N5" s="335"/>
      <c r="O5" s="335"/>
      <c r="Q5" s="335"/>
      <c r="R5" s="335"/>
      <c r="S5" s="335"/>
      <c r="T5" s="335"/>
      <c r="U5" s="335"/>
      <c r="V5" s="335"/>
      <c r="W5" s="335"/>
      <c r="X5" s="335"/>
      <c r="Y5" s="335"/>
      <c r="Z5" s="335"/>
      <c r="AA5" s="335"/>
      <c r="AB5" s="336"/>
      <c r="AC5" s="336"/>
      <c r="AD5" s="13"/>
      <c r="AE5" s="2"/>
    </row>
    <row r="6" spans="1:37" ht="3.75" customHeight="1" thickBot="1">
      <c r="A6" s="2"/>
      <c r="B6" s="3"/>
      <c r="C6" s="5"/>
      <c r="D6" s="5"/>
      <c r="E6" s="2"/>
      <c r="F6" s="2"/>
      <c r="G6" s="2"/>
      <c r="H6" s="2"/>
      <c r="I6" s="2"/>
      <c r="J6" s="2"/>
      <c r="K6" s="2"/>
      <c r="L6" s="2"/>
      <c r="M6" s="2"/>
      <c r="N6" s="2"/>
      <c r="O6" s="2"/>
      <c r="P6" s="2"/>
      <c r="Q6" s="2"/>
      <c r="S6" s="4"/>
      <c r="T6" s="2"/>
      <c r="U6" s="2"/>
      <c r="V6" s="2"/>
      <c r="W6" s="2"/>
      <c r="X6" s="2"/>
      <c r="Y6" s="2"/>
      <c r="Z6" s="2"/>
      <c r="AA6" s="2"/>
      <c r="AB6" s="2"/>
      <c r="AC6" s="2"/>
      <c r="AD6" s="2"/>
      <c r="AE6" s="2"/>
      <c r="AF6" s="2"/>
      <c r="AG6" s="2"/>
      <c r="AH6" s="2"/>
      <c r="AI6" s="2"/>
      <c r="AJ6" s="2"/>
      <c r="AK6" s="2"/>
    </row>
    <row r="7" spans="1:37" ht="19.5" customHeight="1">
      <c r="A7" s="2"/>
      <c r="B7" s="127" t="s">
        <v>88</v>
      </c>
      <c r="C7" s="383" t="s">
        <v>87</v>
      </c>
      <c r="D7" s="128" t="s">
        <v>102</v>
      </c>
      <c r="E7" s="223" t="s">
        <v>16</v>
      </c>
      <c r="F7" s="130">
        <v>1</v>
      </c>
      <c r="G7" s="131">
        <v>2</v>
      </c>
      <c r="H7" s="131">
        <v>3</v>
      </c>
      <c r="I7" s="131">
        <v>4</v>
      </c>
      <c r="J7" s="131">
        <v>5</v>
      </c>
      <c r="K7" s="131">
        <v>6</v>
      </c>
      <c r="L7" s="131">
        <v>7</v>
      </c>
      <c r="M7" s="131">
        <v>8</v>
      </c>
      <c r="N7" s="131">
        <v>9</v>
      </c>
      <c r="O7" s="132">
        <v>10</v>
      </c>
      <c r="P7" s="133">
        <v>11</v>
      </c>
      <c r="Q7" s="131">
        <v>12</v>
      </c>
      <c r="R7" s="131">
        <v>13</v>
      </c>
      <c r="S7" s="131">
        <v>14</v>
      </c>
      <c r="T7" s="131">
        <v>15</v>
      </c>
      <c r="U7" s="131">
        <v>16</v>
      </c>
      <c r="V7" s="131">
        <v>17</v>
      </c>
      <c r="W7" s="131">
        <v>18</v>
      </c>
      <c r="X7" s="131">
        <v>19</v>
      </c>
      <c r="Y7" s="132">
        <v>20</v>
      </c>
      <c r="Z7" s="133">
        <v>21</v>
      </c>
      <c r="AA7" s="131">
        <v>22</v>
      </c>
      <c r="AB7" s="131">
        <v>23</v>
      </c>
      <c r="AC7" s="131">
        <v>24</v>
      </c>
      <c r="AD7" s="131">
        <v>25</v>
      </c>
      <c r="AE7" s="131">
        <v>26</v>
      </c>
      <c r="AF7" s="131">
        <v>27</v>
      </c>
      <c r="AG7" s="131">
        <v>28</v>
      </c>
      <c r="AH7" s="131">
        <v>29</v>
      </c>
      <c r="AI7" s="131">
        <v>30</v>
      </c>
      <c r="AJ7" s="138">
        <v>31</v>
      </c>
      <c r="AK7" s="377"/>
    </row>
    <row r="8" spans="1:37" ht="19.5" customHeight="1" thickBot="1">
      <c r="A8" s="2"/>
      <c r="B8" s="18"/>
      <c r="C8" s="384"/>
      <c r="D8" s="19"/>
      <c r="E8" s="28" t="s">
        <v>104</v>
      </c>
      <c r="F8" s="74" t="s">
        <v>144</v>
      </c>
      <c r="G8" s="202" t="s">
        <v>146</v>
      </c>
      <c r="H8" s="202" t="s">
        <v>147</v>
      </c>
      <c r="I8" s="202" t="s">
        <v>149</v>
      </c>
      <c r="J8" s="202" t="s">
        <v>150</v>
      </c>
      <c r="K8" s="202" t="s">
        <v>151</v>
      </c>
      <c r="L8" s="202" t="s">
        <v>152</v>
      </c>
      <c r="M8" s="202" t="s">
        <v>143</v>
      </c>
      <c r="N8" s="202" t="s">
        <v>145</v>
      </c>
      <c r="O8" s="76" t="s">
        <v>148</v>
      </c>
      <c r="P8" s="77" t="s">
        <v>153</v>
      </c>
      <c r="Q8" s="202" t="s">
        <v>154</v>
      </c>
      <c r="R8" s="202" t="s">
        <v>151</v>
      </c>
      <c r="S8" s="202" t="s">
        <v>152</v>
      </c>
      <c r="T8" s="202" t="s">
        <v>143</v>
      </c>
      <c r="U8" s="202" t="s">
        <v>145</v>
      </c>
      <c r="V8" s="202" t="s">
        <v>147</v>
      </c>
      <c r="W8" s="202" t="s">
        <v>149</v>
      </c>
      <c r="X8" s="202" t="s">
        <v>150</v>
      </c>
      <c r="Y8" s="76" t="s">
        <v>155</v>
      </c>
      <c r="Z8" s="77" t="s">
        <v>156</v>
      </c>
      <c r="AA8" s="75" t="s">
        <v>144</v>
      </c>
      <c r="AB8" s="202" t="s">
        <v>145</v>
      </c>
      <c r="AC8" s="202" t="s">
        <v>147</v>
      </c>
      <c r="AD8" s="202" t="s">
        <v>149</v>
      </c>
      <c r="AE8" s="202" t="s">
        <v>150</v>
      </c>
      <c r="AF8" s="202" t="s">
        <v>151</v>
      </c>
      <c r="AG8" s="202" t="s">
        <v>152</v>
      </c>
      <c r="AH8" s="202" t="s">
        <v>143</v>
      </c>
      <c r="AI8" s="202" t="s">
        <v>145</v>
      </c>
      <c r="AJ8" s="139" t="s">
        <v>148</v>
      </c>
      <c r="AK8" s="378"/>
    </row>
    <row r="9" spans="1:37" ht="30" customHeight="1">
      <c r="A9" s="2"/>
      <c r="B9" s="218" t="s">
        <v>190</v>
      </c>
      <c r="C9" s="92"/>
      <c r="D9" s="93"/>
      <c r="E9" s="94" t="s">
        <v>91</v>
      </c>
      <c r="F9" s="85"/>
      <c r="G9" s="86"/>
      <c r="H9" s="86" t="s">
        <v>191</v>
      </c>
      <c r="I9" s="86" t="s">
        <v>192</v>
      </c>
      <c r="J9" s="86"/>
      <c r="K9" s="86"/>
      <c r="L9" s="86" t="s">
        <v>193</v>
      </c>
      <c r="M9" s="86"/>
      <c r="N9" s="86"/>
      <c r="O9" s="87" t="s">
        <v>193</v>
      </c>
      <c r="P9" s="88" t="s">
        <v>191</v>
      </c>
      <c r="Q9" s="86" t="s">
        <v>192</v>
      </c>
      <c r="R9" s="86"/>
      <c r="S9" s="86" t="s">
        <v>193</v>
      </c>
      <c r="T9" s="86" t="s">
        <v>193</v>
      </c>
      <c r="U9" s="86" t="s">
        <v>193</v>
      </c>
      <c r="V9" s="86" t="s">
        <v>193</v>
      </c>
      <c r="W9" s="86" t="s">
        <v>191</v>
      </c>
      <c r="X9" s="86" t="s">
        <v>192</v>
      </c>
      <c r="Y9" s="87"/>
      <c r="Z9" s="88" t="s">
        <v>193</v>
      </c>
      <c r="AA9" s="86" t="s">
        <v>193</v>
      </c>
      <c r="AB9" s="86"/>
      <c r="AC9" s="86" t="s">
        <v>193</v>
      </c>
      <c r="AD9" s="86" t="s">
        <v>191</v>
      </c>
      <c r="AE9" s="86" t="s">
        <v>192</v>
      </c>
      <c r="AF9" s="86"/>
      <c r="AG9" s="86" t="s">
        <v>193</v>
      </c>
      <c r="AH9" s="86" t="s">
        <v>193</v>
      </c>
      <c r="AI9" s="86" t="s">
        <v>193</v>
      </c>
      <c r="AJ9" s="140" t="s">
        <v>191</v>
      </c>
      <c r="AK9" s="55"/>
    </row>
    <row r="10" spans="1:37" ht="30" customHeight="1">
      <c r="A10" s="2"/>
      <c r="B10" s="219" t="s">
        <v>194</v>
      </c>
      <c r="C10" s="96"/>
      <c r="D10" s="97"/>
      <c r="E10" s="98" t="s">
        <v>92</v>
      </c>
      <c r="F10" s="203" t="s">
        <v>195</v>
      </c>
      <c r="G10" s="86"/>
      <c r="H10" s="86" t="s">
        <v>89</v>
      </c>
      <c r="I10" s="86" t="s">
        <v>89</v>
      </c>
      <c r="J10" s="86"/>
      <c r="K10" s="86" t="s">
        <v>89</v>
      </c>
      <c r="L10" s="86" t="s">
        <v>89</v>
      </c>
      <c r="M10" s="86"/>
      <c r="N10" s="86" t="s">
        <v>89</v>
      </c>
      <c r="O10" s="87" t="s">
        <v>89</v>
      </c>
      <c r="P10" s="88"/>
      <c r="Q10" s="86"/>
      <c r="R10" s="86" t="s">
        <v>89</v>
      </c>
      <c r="S10" s="86" t="s">
        <v>89</v>
      </c>
      <c r="T10" s="86"/>
      <c r="U10" s="86" t="s">
        <v>89</v>
      </c>
      <c r="V10" s="86"/>
      <c r="W10" s="86"/>
      <c r="X10" s="86"/>
      <c r="Y10" s="87" t="s">
        <v>89</v>
      </c>
      <c r="Z10" s="88" t="s">
        <v>89</v>
      </c>
      <c r="AA10" s="86" t="s">
        <v>89</v>
      </c>
      <c r="AB10" s="86" t="s">
        <v>89</v>
      </c>
      <c r="AC10" s="86"/>
      <c r="AD10" s="86" t="s">
        <v>196</v>
      </c>
      <c r="AE10" s="86"/>
      <c r="AF10" s="86" t="s">
        <v>89</v>
      </c>
      <c r="AG10" s="86" t="s">
        <v>89</v>
      </c>
      <c r="AH10" s="86"/>
      <c r="AI10" s="86" t="s">
        <v>89</v>
      </c>
      <c r="AJ10" s="140"/>
      <c r="AK10" s="56"/>
    </row>
    <row r="11" spans="1:37" ht="30" customHeight="1">
      <c r="A11" s="2"/>
      <c r="B11" s="220" t="s">
        <v>197</v>
      </c>
      <c r="C11" s="100"/>
      <c r="D11" s="101"/>
      <c r="E11" s="102" t="s">
        <v>93</v>
      </c>
      <c r="F11" s="85" t="s">
        <v>198</v>
      </c>
      <c r="G11" s="86" t="s">
        <v>198</v>
      </c>
      <c r="H11" s="86"/>
      <c r="I11" s="204" t="s">
        <v>198</v>
      </c>
      <c r="J11" s="204" t="s">
        <v>198</v>
      </c>
      <c r="K11" s="204" t="s">
        <v>198</v>
      </c>
      <c r="L11" s="86"/>
      <c r="M11" s="204" t="s">
        <v>198</v>
      </c>
      <c r="N11" s="204" t="s">
        <v>198</v>
      </c>
      <c r="O11" s="87"/>
      <c r="P11" s="88"/>
      <c r="Q11" s="204" t="s">
        <v>198</v>
      </c>
      <c r="R11" s="204" t="s">
        <v>198</v>
      </c>
      <c r="S11" s="86"/>
      <c r="T11" s="204" t="s">
        <v>198</v>
      </c>
      <c r="U11" s="204" t="s">
        <v>198</v>
      </c>
      <c r="V11" s="204" t="s">
        <v>198</v>
      </c>
      <c r="W11" s="204" t="s">
        <v>198</v>
      </c>
      <c r="X11" s="204" t="s">
        <v>198</v>
      </c>
      <c r="Y11" s="87" t="s">
        <v>198</v>
      </c>
      <c r="Z11" s="88"/>
      <c r="AA11" s="204" t="s">
        <v>198</v>
      </c>
      <c r="AB11" s="204" t="s">
        <v>198</v>
      </c>
      <c r="AC11" s="204" t="s">
        <v>198</v>
      </c>
      <c r="AD11" s="86"/>
      <c r="AE11" s="204" t="s">
        <v>198</v>
      </c>
      <c r="AF11" s="204" t="s">
        <v>198</v>
      </c>
      <c r="AG11" s="86"/>
      <c r="AH11" s="204" t="s">
        <v>198</v>
      </c>
      <c r="AI11" s="204" t="s">
        <v>198</v>
      </c>
      <c r="AJ11" s="204" t="s">
        <v>198</v>
      </c>
      <c r="AK11" s="56"/>
    </row>
    <row r="12" spans="1:37" ht="30" customHeight="1">
      <c r="A12" s="2"/>
      <c r="B12" s="220" t="s">
        <v>199</v>
      </c>
      <c r="C12" s="100"/>
      <c r="D12" s="101"/>
      <c r="E12" s="102" t="s">
        <v>94</v>
      </c>
      <c r="F12" s="85"/>
      <c r="G12" s="86"/>
      <c r="H12" s="86" t="s">
        <v>200</v>
      </c>
      <c r="I12" s="86" t="s">
        <v>200</v>
      </c>
      <c r="J12" s="86"/>
      <c r="K12" s="86"/>
      <c r="L12" s="86"/>
      <c r="M12" s="86" t="s">
        <v>200</v>
      </c>
      <c r="N12" s="86"/>
      <c r="O12" s="87" t="s">
        <v>200</v>
      </c>
      <c r="P12" s="88" t="s">
        <v>200</v>
      </c>
      <c r="Q12" s="86"/>
      <c r="R12" s="86"/>
      <c r="S12" s="86" t="s">
        <v>200</v>
      </c>
      <c r="T12" s="86"/>
      <c r="U12" s="86"/>
      <c r="V12" s="86" t="s">
        <v>200</v>
      </c>
      <c r="W12" s="86" t="s">
        <v>200</v>
      </c>
      <c r="X12" s="86"/>
      <c r="Y12" s="87"/>
      <c r="Z12" s="88" t="s">
        <v>200</v>
      </c>
      <c r="AA12" s="86"/>
      <c r="AB12" s="86"/>
      <c r="AC12" s="86" t="s">
        <v>200</v>
      </c>
      <c r="AD12" s="86" t="s">
        <v>200</v>
      </c>
      <c r="AE12" s="86"/>
      <c r="AF12" s="86"/>
      <c r="AG12" s="86" t="s">
        <v>200</v>
      </c>
      <c r="AH12" s="86"/>
      <c r="AI12" s="86"/>
      <c r="AJ12" s="140" t="s">
        <v>200</v>
      </c>
      <c r="AK12" s="56"/>
    </row>
    <row r="13" spans="1:37" ht="30" customHeight="1">
      <c r="A13" s="2"/>
      <c r="B13" s="221" t="s">
        <v>201</v>
      </c>
      <c r="C13" s="100" t="s">
        <v>202</v>
      </c>
      <c r="D13" s="101" t="s">
        <v>203</v>
      </c>
      <c r="E13" s="102" t="s">
        <v>95</v>
      </c>
      <c r="F13" s="85" t="s">
        <v>204</v>
      </c>
      <c r="G13" s="86" t="s">
        <v>205</v>
      </c>
      <c r="H13" s="86"/>
      <c r="I13" s="86"/>
      <c r="J13" s="86" t="s">
        <v>204</v>
      </c>
      <c r="K13" s="86"/>
      <c r="L13" s="86"/>
      <c r="M13" s="86" t="s">
        <v>204</v>
      </c>
      <c r="N13" s="86"/>
      <c r="O13" s="87"/>
      <c r="P13" s="88" t="s">
        <v>206</v>
      </c>
      <c r="Q13" s="86" t="s">
        <v>204</v>
      </c>
      <c r="R13" s="86"/>
      <c r="S13" s="86"/>
      <c r="T13" s="86" t="s">
        <v>204</v>
      </c>
      <c r="U13" s="86"/>
      <c r="V13" s="86"/>
      <c r="W13" s="86" t="s">
        <v>206</v>
      </c>
      <c r="X13" s="86" t="s">
        <v>204</v>
      </c>
      <c r="Y13" s="87"/>
      <c r="Z13" s="88"/>
      <c r="AA13" s="86" t="s">
        <v>204</v>
      </c>
      <c r="AB13" s="86"/>
      <c r="AC13" s="86"/>
      <c r="AD13" s="86" t="s">
        <v>206</v>
      </c>
      <c r="AE13" s="86" t="s">
        <v>204</v>
      </c>
      <c r="AF13" s="86" t="s">
        <v>205</v>
      </c>
      <c r="AG13" s="86"/>
      <c r="AH13" s="86" t="s">
        <v>204</v>
      </c>
      <c r="AI13" s="86"/>
      <c r="AJ13" s="140" t="s">
        <v>205</v>
      </c>
      <c r="AK13" s="56"/>
    </row>
    <row r="14" spans="1:37" ht="30" customHeight="1">
      <c r="A14" s="2"/>
      <c r="B14" s="220" t="s">
        <v>207</v>
      </c>
      <c r="C14" s="105"/>
      <c r="D14" s="101"/>
      <c r="E14" s="102" t="s">
        <v>96</v>
      </c>
      <c r="F14" s="85" t="s">
        <v>208</v>
      </c>
      <c r="G14" s="86" t="s">
        <v>209</v>
      </c>
      <c r="H14" s="86"/>
      <c r="I14" s="86"/>
      <c r="J14" s="86"/>
      <c r="K14" s="86"/>
      <c r="L14" s="86"/>
      <c r="M14" s="86" t="s">
        <v>208</v>
      </c>
      <c r="N14" s="86" t="s">
        <v>209</v>
      </c>
      <c r="O14" s="87"/>
      <c r="P14" s="88" t="s">
        <v>210</v>
      </c>
      <c r="Q14" s="86"/>
      <c r="R14" s="86"/>
      <c r="S14" s="86"/>
      <c r="T14" s="86" t="s">
        <v>208</v>
      </c>
      <c r="U14" s="86" t="s">
        <v>209</v>
      </c>
      <c r="V14" s="86"/>
      <c r="W14" s="86"/>
      <c r="X14" s="86"/>
      <c r="Y14" s="87"/>
      <c r="Z14" s="88"/>
      <c r="AA14" s="86"/>
      <c r="AB14" s="86" t="s">
        <v>208</v>
      </c>
      <c r="AC14" s="86" t="s">
        <v>209</v>
      </c>
      <c r="AD14" s="86" t="s">
        <v>210</v>
      </c>
      <c r="AE14" s="86"/>
      <c r="AF14" s="86"/>
      <c r="AG14" s="86"/>
      <c r="AH14" s="86" t="s">
        <v>208</v>
      </c>
      <c r="AI14" s="86" t="s">
        <v>209</v>
      </c>
      <c r="AJ14" s="140"/>
      <c r="AK14" s="56"/>
    </row>
    <row r="15" spans="1:37" ht="30" customHeight="1">
      <c r="A15" s="2"/>
      <c r="B15" s="220" t="s">
        <v>90</v>
      </c>
      <c r="C15" s="105"/>
      <c r="D15" s="101"/>
      <c r="E15" s="102" t="s">
        <v>97</v>
      </c>
      <c r="F15" s="85" t="s">
        <v>211</v>
      </c>
      <c r="G15" s="86" t="s">
        <v>211</v>
      </c>
      <c r="H15" s="86"/>
      <c r="I15" s="86" t="s">
        <v>212</v>
      </c>
      <c r="J15" s="86" t="s">
        <v>211</v>
      </c>
      <c r="K15" s="86" t="s">
        <v>211</v>
      </c>
      <c r="L15" s="86" t="s">
        <v>211</v>
      </c>
      <c r="M15" s="86"/>
      <c r="N15" s="86" t="s">
        <v>211</v>
      </c>
      <c r="O15" s="87"/>
      <c r="P15" s="88"/>
      <c r="Q15" s="86" t="s">
        <v>211</v>
      </c>
      <c r="R15" s="86" t="s">
        <v>211</v>
      </c>
      <c r="S15" s="86"/>
      <c r="T15" s="86" t="s">
        <v>211</v>
      </c>
      <c r="U15" s="86" t="s">
        <v>211</v>
      </c>
      <c r="V15" s="86"/>
      <c r="W15" s="86"/>
      <c r="X15" s="86" t="s">
        <v>211</v>
      </c>
      <c r="Y15" s="87" t="s">
        <v>211</v>
      </c>
      <c r="Z15" s="88"/>
      <c r="AA15" s="86" t="s">
        <v>211</v>
      </c>
      <c r="AB15" s="86" t="s">
        <v>211</v>
      </c>
      <c r="AC15" s="86"/>
      <c r="AD15" s="86"/>
      <c r="AE15" s="86" t="s">
        <v>211</v>
      </c>
      <c r="AF15" s="86" t="s">
        <v>211</v>
      </c>
      <c r="AG15" s="86"/>
      <c r="AH15" s="86" t="s">
        <v>211</v>
      </c>
      <c r="AI15" s="86" t="s">
        <v>211</v>
      </c>
      <c r="AJ15" s="140"/>
      <c r="AK15" s="56"/>
    </row>
    <row r="16" spans="1:37" ht="30" customHeight="1">
      <c r="A16" s="2"/>
      <c r="B16" s="220" t="s">
        <v>213</v>
      </c>
      <c r="C16" s="105"/>
      <c r="D16" s="101"/>
      <c r="E16" s="106" t="s">
        <v>98</v>
      </c>
      <c r="F16" s="85"/>
      <c r="G16" s="86"/>
      <c r="H16" s="86" t="s">
        <v>210</v>
      </c>
      <c r="I16" s="86" t="s">
        <v>214</v>
      </c>
      <c r="J16" s="86" t="s">
        <v>215</v>
      </c>
      <c r="K16" s="86" t="s">
        <v>215</v>
      </c>
      <c r="L16" s="86"/>
      <c r="M16" s="86"/>
      <c r="N16" s="86"/>
      <c r="O16" s="87"/>
      <c r="P16" s="88"/>
      <c r="Q16" s="86" t="s">
        <v>215</v>
      </c>
      <c r="R16" s="86" t="s">
        <v>215</v>
      </c>
      <c r="S16" s="86"/>
      <c r="T16" s="86"/>
      <c r="U16" s="86"/>
      <c r="V16" s="86"/>
      <c r="W16" s="86"/>
      <c r="X16" s="86" t="s">
        <v>215</v>
      </c>
      <c r="Y16" s="87" t="s">
        <v>215</v>
      </c>
      <c r="Z16" s="88"/>
      <c r="AA16" s="86"/>
      <c r="AB16" s="86"/>
      <c r="AC16" s="86"/>
      <c r="AD16" s="86" t="s">
        <v>216</v>
      </c>
      <c r="AE16" s="86" t="s">
        <v>215</v>
      </c>
      <c r="AF16" s="86" t="s">
        <v>215</v>
      </c>
      <c r="AG16" s="86"/>
      <c r="AH16" s="86"/>
      <c r="AI16" s="86"/>
      <c r="AJ16" s="140"/>
      <c r="AK16" s="56"/>
    </row>
    <row r="17" spans="1:37" ht="30" customHeight="1">
      <c r="A17" s="2"/>
      <c r="B17" s="220" t="s">
        <v>90</v>
      </c>
      <c r="C17" s="105" t="s">
        <v>217</v>
      </c>
      <c r="D17" s="101"/>
      <c r="E17" s="106" t="s">
        <v>99</v>
      </c>
      <c r="F17" s="85"/>
      <c r="G17" s="86" t="s">
        <v>218</v>
      </c>
      <c r="H17" s="86" t="s">
        <v>219</v>
      </c>
      <c r="I17" s="86"/>
      <c r="J17" s="86"/>
      <c r="K17" s="86"/>
      <c r="L17" s="86" t="s">
        <v>218</v>
      </c>
      <c r="M17" s="86" t="s">
        <v>219</v>
      </c>
      <c r="N17" s="86" t="s">
        <v>218</v>
      </c>
      <c r="O17" s="87" t="s">
        <v>219</v>
      </c>
      <c r="P17" s="88"/>
      <c r="Q17" s="86"/>
      <c r="R17" s="86"/>
      <c r="S17" s="86" t="s">
        <v>218</v>
      </c>
      <c r="T17" s="86" t="s">
        <v>219</v>
      </c>
      <c r="U17" s="86" t="s">
        <v>218</v>
      </c>
      <c r="V17" s="86" t="s">
        <v>219</v>
      </c>
      <c r="W17" s="86"/>
      <c r="X17" s="86"/>
      <c r="Y17" s="87" t="s">
        <v>218</v>
      </c>
      <c r="Z17" s="88" t="s">
        <v>219</v>
      </c>
      <c r="AA17" s="86"/>
      <c r="AB17" s="86" t="s">
        <v>218</v>
      </c>
      <c r="AC17" s="86" t="s">
        <v>219</v>
      </c>
      <c r="AD17" s="86"/>
      <c r="AE17" s="86"/>
      <c r="AF17" s="86"/>
      <c r="AG17" s="86" t="s">
        <v>218</v>
      </c>
      <c r="AH17" s="86" t="s">
        <v>219</v>
      </c>
      <c r="AI17" s="86" t="s">
        <v>218</v>
      </c>
      <c r="AJ17" s="140" t="s">
        <v>219</v>
      </c>
      <c r="AK17" s="56"/>
    </row>
    <row r="18" spans="1:37" ht="30" customHeight="1">
      <c r="A18" s="2"/>
      <c r="B18" s="220" t="s">
        <v>220</v>
      </c>
      <c r="C18" s="105"/>
      <c r="D18" s="101"/>
      <c r="E18" s="106" t="s">
        <v>100</v>
      </c>
      <c r="F18" s="85" t="s">
        <v>221</v>
      </c>
      <c r="G18" s="86"/>
      <c r="H18" s="86"/>
      <c r="I18" s="86"/>
      <c r="J18" s="86" t="s">
        <v>222</v>
      </c>
      <c r="K18" s="86" t="s">
        <v>221</v>
      </c>
      <c r="L18" s="86"/>
      <c r="M18" s="86"/>
      <c r="N18" s="86"/>
      <c r="O18" s="87"/>
      <c r="P18" s="88"/>
      <c r="Q18" s="86" t="s">
        <v>222</v>
      </c>
      <c r="R18" s="86" t="s">
        <v>221</v>
      </c>
      <c r="S18" s="86"/>
      <c r="T18" s="86"/>
      <c r="U18" s="86"/>
      <c r="V18" s="86"/>
      <c r="W18" s="86"/>
      <c r="X18" s="86" t="s">
        <v>222</v>
      </c>
      <c r="Y18" s="87" t="s">
        <v>221</v>
      </c>
      <c r="Z18" s="88"/>
      <c r="AA18" s="86"/>
      <c r="AB18" s="86"/>
      <c r="AC18" s="86"/>
      <c r="AD18" s="86"/>
      <c r="AE18" s="86" t="s">
        <v>222</v>
      </c>
      <c r="AF18" s="86" t="s">
        <v>221</v>
      </c>
      <c r="AG18" s="86"/>
      <c r="AH18" s="86"/>
      <c r="AI18" s="86"/>
      <c r="AJ18" s="140"/>
      <c r="AK18" s="56"/>
    </row>
    <row r="19" spans="1:37" ht="30" customHeight="1">
      <c r="A19" s="2"/>
      <c r="B19" s="220" t="s">
        <v>223</v>
      </c>
      <c r="C19" s="105" t="s">
        <v>224</v>
      </c>
      <c r="D19" s="101" t="s">
        <v>103</v>
      </c>
      <c r="E19" s="106" t="s">
        <v>101</v>
      </c>
      <c r="F19" s="85"/>
      <c r="G19" s="86"/>
      <c r="H19" s="86"/>
      <c r="I19" s="86" t="s">
        <v>225</v>
      </c>
      <c r="J19" s="86" t="s">
        <v>226</v>
      </c>
      <c r="K19" s="86" t="s">
        <v>225</v>
      </c>
      <c r="L19" s="86" t="s">
        <v>226</v>
      </c>
      <c r="M19" s="86"/>
      <c r="N19" s="86"/>
      <c r="O19" s="87" t="s">
        <v>225</v>
      </c>
      <c r="P19" s="88" t="s">
        <v>226</v>
      </c>
      <c r="Q19" s="86"/>
      <c r="R19" s="86" t="s">
        <v>225</v>
      </c>
      <c r="S19" s="86" t="s">
        <v>226</v>
      </c>
      <c r="T19" s="86"/>
      <c r="U19" s="86"/>
      <c r="V19" s="86" t="s">
        <v>225</v>
      </c>
      <c r="W19" s="86" t="s">
        <v>226</v>
      </c>
      <c r="X19" s="86"/>
      <c r="Y19" s="87"/>
      <c r="Z19" s="88" t="s">
        <v>225</v>
      </c>
      <c r="AA19" s="86" t="s">
        <v>226</v>
      </c>
      <c r="AB19" s="86"/>
      <c r="AC19" s="86" t="s">
        <v>225</v>
      </c>
      <c r="AD19" s="86" t="s">
        <v>226</v>
      </c>
      <c r="AE19" s="86"/>
      <c r="AF19" s="86"/>
      <c r="AG19" s="86" t="s">
        <v>225</v>
      </c>
      <c r="AH19" s="86" t="s">
        <v>226</v>
      </c>
      <c r="AI19" s="86"/>
      <c r="AJ19" s="140"/>
      <c r="AK19" s="56"/>
    </row>
    <row r="20" spans="1:37" ht="30" customHeight="1">
      <c r="A20" s="2"/>
      <c r="B20" s="220"/>
      <c r="C20" s="105"/>
      <c r="D20" s="101"/>
      <c r="E20" s="106"/>
      <c r="F20" s="85"/>
      <c r="G20" s="86"/>
      <c r="H20" s="86"/>
      <c r="I20" s="86"/>
      <c r="J20" s="86"/>
      <c r="K20" s="86"/>
      <c r="L20" s="86"/>
      <c r="M20" s="86"/>
      <c r="N20" s="86"/>
      <c r="O20" s="87"/>
      <c r="P20" s="88"/>
      <c r="Q20" s="86"/>
      <c r="R20" s="86"/>
      <c r="S20" s="86"/>
      <c r="T20" s="86"/>
      <c r="U20" s="86"/>
      <c r="V20" s="86"/>
      <c r="W20" s="86"/>
      <c r="X20" s="86"/>
      <c r="Y20" s="87"/>
      <c r="Z20" s="88"/>
      <c r="AA20" s="86"/>
      <c r="AB20" s="86"/>
      <c r="AC20" s="86"/>
      <c r="AD20" s="86"/>
      <c r="AE20" s="86"/>
      <c r="AF20" s="86"/>
      <c r="AG20" s="86"/>
      <c r="AH20" s="86"/>
      <c r="AI20" s="86"/>
      <c r="AJ20" s="140"/>
      <c r="AK20" s="56"/>
    </row>
    <row r="21" spans="1:37" ht="30" customHeight="1">
      <c r="A21" s="2"/>
      <c r="B21" s="220"/>
      <c r="C21" s="105"/>
      <c r="D21" s="101"/>
      <c r="E21" s="106"/>
      <c r="F21" s="85"/>
      <c r="G21" s="86"/>
      <c r="H21" s="86"/>
      <c r="I21" s="86"/>
      <c r="J21" s="86"/>
      <c r="K21" s="86"/>
      <c r="L21" s="86"/>
      <c r="M21" s="86"/>
      <c r="N21" s="86"/>
      <c r="O21" s="87"/>
      <c r="P21" s="88"/>
      <c r="Q21" s="86"/>
      <c r="R21" s="86"/>
      <c r="S21" s="86"/>
      <c r="T21" s="86"/>
      <c r="U21" s="86"/>
      <c r="V21" s="86"/>
      <c r="W21" s="86"/>
      <c r="X21" s="86"/>
      <c r="Y21" s="87"/>
      <c r="Z21" s="88"/>
      <c r="AA21" s="86"/>
      <c r="AB21" s="86"/>
      <c r="AC21" s="86"/>
      <c r="AD21" s="86"/>
      <c r="AE21" s="86"/>
      <c r="AF21" s="86"/>
      <c r="AG21" s="86"/>
      <c r="AH21" s="86"/>
      <c r="AI21" s="86"/>
      <c r="AJ21" s="140"/>
      <c r="AK21" s="56"/>
    </row>
    <row r="22" spans="1:37" ht="30" customHeight="1">
      <c r="A22" s="2"/>
      <c r="B22" s="220"/>
      <c r="C22" s="105"/>
      <c r="D22" s="101"/>
      <c r="E22" s="106"/>
      <c r="F22" s="85"/>
      <c r="G22" s="86"/>
      <c r="H22" s="86"/>
      <c r="I22" s="86"/>
      <c r="J22" s="86"/>
      <c r="K22" s="86"/>
      <c r="L22" s="86"/>
      <c r="M22" s="86"/>
      <c r="N22" s="86"/>
      <c r="O22" s="87"/>
      <c r="P22" s="88"/>
      <c r="Q22" s="86"/>
      <c r="R22" s="86"/>
      <c r="S22" s="86"/>
      <c r="T22" s="86"/>
      <c r="U22" s="86"/>
      <c r="V22" s="86"/>
      <c r="W22" s="86"/>
      <c r="X22" s="86"/>
      <c r="Y22" s="87"/>
      <c r="Z22" s="88"/>
      <c r="AA22" s="86"/>
      <c r="AB22" s="86"/>
      <c r="AC22" s="86"/>
      <c r="AD22" s="86"/>
      <c r="AE22" s="86"/>
      <c r="AF22" s="86"/>
      <c r="AG22" s="86"/>
      <c r="AH22" s="86"/>
      <c r="AI22" s="86"/>
      <c r="AJ22" s="140"/>
      <c r="AK22" s="56"/>
    </row>
    <row r="23" spans="1:37" ht="30" customHeight="1">
      <c r="A23" s="2"/>
      <c r="B23" s="220"/>
      <c r="C23" s="105"/>
      <c r="D23" s="101"/>
      <c r="E23" s="106"/>
      <c r="F23" s="85"/>
      <c r="G23" s="86"/>
      <c r="H23" s="86"/>
      <c r="I23" s="86"/>
      <c r="J23" s="86"/>
      <c r="K23" s="86"/>
      <c r="L23" s="86"/>
      <c r="M23" s="86"/>
      <c r="N23" s="86"/>
      <c r="O23" s="87"/>
      <c r="P23" s="88"/>
      <c r="Q23" s="86"/>
      <c r="R23" s="86"/>
      <c r="S23" s="86"/>
      <c r="T23" s="86"/>
      <c r="U23" s="86"/>
      <c r="V23" s="86"/>
      <c r="W23" s="86"/>
      <c r="X23" s="86"/>
      <c r="Y23" s="87"/>
      <c r="Z23" s="88"/>
      <c r="AA23" s="86"/>
      <c r="AB23" s="86"/>
      <c r="AC23" s="86"/>
      <c r="AD23" s="86"/>
      <c r="AE23" s="86"/>
      <c r="AF23" s="86"/>
      <c r="AG23" s="86"/>
      <c r="AH23" s="86"/>
      <c r="AI23" s="86"/>
      <c r="AJ23" s="140"/>
      <c r="AK23" s="56"/>
    </row>
    <row r="24" spans="1:37" ht="30" customHeight="1">
      <c r="A24" s="2"/>
      <c r="B24" s="220"/>
      <c r="C24" s="105"/>
      <c r="D24" s="101"/>
      <c r="E24" s="106"/>
      <c r="F24" s="85"/>
      <c r="G24" s="86"/>
      <c r="H24" s="86"/>
      <c r="I24" s="86"/>
      <c r="J24" s="86"/>
      <c r="K24" s="86"/>
      <c r="L24" s="86"/>
      <c r="M24" s="86"/>
      <c r="N24" s="86"/>
      <c r="O24" s="87"/>
      <c r="P24" s="88"/>
      <c r="Q24" s="86"/>
      <c r="R24" s="86"/>
      <c r="S24" s="86"/>
      <c r="T24" s="86"/>
      <c r="U24" s="86"/>
      <c r="V24" s="86"/>
      <c r="W24" s="86"/>
      <c r="X24" s="86"/>
      <c r="Y24" s="87"/>
      <c r="Z24" s="88"/>
      <c r="AA24" s="86"/>
      <c r="AB24" s="86"/>
      <c r="AC24" s="86"/>
      <c r="AD24" s="86"/>
      <c r="AE24" s="86"/>
      <c r="AF24" s="86"/>
      <c r="AG24" s="86"/>
      <c r="AH24" s="86"/>
      <c r="AI24" s="86"/>
      <c r="AJ24" s="140"/>
      <c r="AK24" s="56"/>
    </row>
    <row r="25" spans="1:37" ht="30" customHeight="1">
      <c r="A25" s="2"/>
      <c r="B25" s="220"/>
      <c r="C25" s="105"/>
      <c r="D25" s="101"/>
      <c r="E25" s="106"/>
      <c r="F25" s="85"/>
      <c r="G25" s="86"/>
      <c r="H25" s="86"/>
      <c r="I25" s="86"/>
      <c r="J25" s="86"/>
      <c r="K25" s="86"/>
      <c r="L25" s="86"/>
      <c r="M25" s="86"/>
      <c r="N25" s="86"/>
      <c r="O25" s="87"/>
      <c r="P25" s="88"/>
      <c r="Q25" s="86"/>
      <c r="R25" s="86"/>
      <c r="S25" s="86"/>
      <c r="T25" s="86"/>
      <c r="U25" s="86"/>
      <c r="V25" s="86"/>
      <c r="W25" s="86"/>
      <c r="X25" s="86"/>
      <c r="Y25" s="87"/>
      <c r="Z25" s="88"/>
      <c r="AA25" s="86"/>
      <c r="AB25" s="86"/>
      <c r="AC25" s="86"/>
      <c r="AD25" s="86"/>
      <c r="AE25" s="86"/>
      <c r="AF25" s="86"/>
      <c r="AG25" s="86"/>
      <c r="AH25" s="86"/>
      <c r="AI25" s="86"/>
      <c r="AJ25" s="140"/>
      <c r="AK25" s="56"/>
    </row>
    <row r="26" spans="1:37" ht="30" customHeight="1">
      <c r="A26" s="2"/>
      <c r="B26" s="220"/>
      <c r="C26" s="105"/>
      <c r="D26" s="101"/>
      <c r="E26" s="106"/>
      <c r="F26" s="85"/>
      <c r="G26" s="86"/>
      <c r="H26" s="86"/>
      <c r="I26" s="86"/>
      <c r="J26" s="86"/>
      <c r="K26" s="86"/>
      <c r="L26" s="86"/>
      <c r="M26" s="86"/>
      <c r="N26" s="86"/>
      <c r="O26" s="87"/>
      <c r="P26" s="88"/>
      <c r="Q26" s="86"/>
      <c r="R26" s="86"/>
      <c r="S26" s="86"/>
      <c r="T26" s="86"/>
      <c r="U26" s="86"/>
      <c r="V26" s="86"/>
      <c r="W26" s="86"/>
      <c r="X26" s="86"/>
      <c r="Y26" s="87"/>
      <c r="Z26" s="88"/>
      <c r="AA26" s="86"/>
      <c r="AB26" s="86"/>
      <c r="AC26" s="86"/>
      <c r="AD26" s="86"/>
      <c r="AE26" s="86"/>
      <c r="AF26" s="86"/>
      <c r="AG26" s="86"/>
      <c r="AH26" s="86"/>
      <c r="AI26" s="86"/>
      <c r="AJ26" s="140"/>
      <c r="AK26" s="56"/>
    </row>
    <row r="27" spans="1:37" ht="30" customHeight="1">
      <c r="A27" s="2"/>
      <c r="B27" s="220"/>
      <c r="C27" s="105"/>
      <c r="D27" s="101"/>
      <c r="E27" s="106"/>
      <c r="F27" s="85"/>
      <c r="G27" s="86"/>
      <c r="H27" s="86"/>
      <c r="I27" s="86"/>
      <c r="J27" s="86"/>
      <c r="K27" s="86"/>
      <c r="L27" s="86"/>
      <c r="M27" s="86"/>
      <c r="N27" s="86"/>
      <c r="O27" s="87"/>
      <c r="P27" s="88"/>
      <c r="Q27" s="86"/>
      <c r="R27" s="86"/>
      <c r="S27" s="86"/>
      <c r="T27" s="86"/>
      <c r="U27" s="86"/>
      <c r="V27" s="86"/>
      <c r="W27" s="86"/>
      <c r="X27" s="86"/>
      <c r="Y27" s="87"/>
      <c r="Z27" s="88"/>
      <c r="AA27" s="86"/>
      <c r="AB27" s="86"/>
      <c r="AC27" s="86"/>
      <c r="AD27" s="86"/>
      <c r="AE27" s="86"/>
      <c r="AF27" s="86"/>
      <c r="AG27" s="86"/>
      <c r="AH27" s="86"/>
      <c r="AI27" s="86"/>
      <c r="AJ27" s="140"/>
      <c r="AK27" s="56"/>
    </row>
    <row r="28" spans="1:37" ht="30" customHeight="1" thickBot="1">
      <c r="A28" s="2"/>
      <c r="B28" s="222"/>
      <c r="C28" s="108"/>
      <c r="D28" s="109"/>
      <c r="E28" s="110"/>
      <c r="F28" s="111"/>
      <c r="G28" s="112"/>
      <c r="H28" s="112"/>
      <c r="I28" s="112"/>
      <c r="J28" s="112"/>
      <c r="K28" s="112"/>
      <c r="L28" s="112"/>
      <c r="M28" s="112"/>
      <c r="N28" s="112"/>
      <c r="O28" s="143"/>
      <c r="P28" s="142"/>
      <c r="Q28" s="112"/>
      <c r="R28" s="112"/>
      <c r="S28" s="112"/>
      <c r="T28" s="112"/>
      <c r="U28" s="112"/>
      <c r="V28" s="112"/>
      <c r="W28" s="112"/>
      <c r="X28" s="112"/>
      <c r="Y28" s="143"/>
      <c r="Z28" s="142"/>
      <c r="AA28" s="112"/>
      <c r="AB28" s="112"/>
      <c r="AC28" s="112"/>
      <c r="AD28" s="112"/>
      <c r="AE28" s="112"/>
      <c r="AF28" s="112"/>
      <c r="AG28" s="112"/>
      <c r="AH28" s="112"/>
      <c r="AI28" s="112"/>
      <c r="AJ28" s="141"/>
      <c r="AK28" s="57"/>
    </row>
    <row r="29" spans="1:37" ht="30" customHeight="1">
      <c r="A29" s="2"/>
      <c r="B29" s="6"/>
      <c r="C29" s="10"/>
      <c r="D29" s="6"/>
      <c r="E29" s="7"/>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35"/>
    </row>
    <row r="30" spans="1:37" ht="30" customHeight="1">
      <c r="A30" s="2"/>
      <c r="B30" s="6"/>
      <c r="C30" s="10"/>
      <c r="D30" s="6"/>
      <c r="E30" s="7"/>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35"/>
    </row>
    <row r="31" spans="1:37" s="12" customFormat="1" ht="6" customHeight="1" thickBot="1">
      <c r="A31" s="11"/>
      <c r="B31" s="15"/>
      <c r="C31" s="11"/>
      <c r="D31" s="11"/>
      <c r="E31" s="11"/>
      <c r="F31" s="11"/>
      <c r="G31" s="11"/>
      <c r="H31" s="13"/>
      <c r="I31" s="11"/>
      <c r="J31" s="11"/>
      <c r="K31" s="11"/>
      <c r="L31" s="11"/>
      <c r="M31" s="11"/>
      <c r="N31" s="11"/>
      <c r="O31" s="11"/>
      <c r="P31" s="11"/>
      <c r="Q31" s="11"/>
      <c r="T31" s="11"/>
      <c r="U31" s="11"/>
      <c r="V31" s="11"/>
      <c r="W31" s="11"/>
      <c r="X31" s="11"/>
      <c r="Y31" s="11"/>
      <c r="Z31" s="11"/>
      <c r="AA31" s="11"/>
      <c r="AB31" s="11"/>
      <c r="AC31" s="11"/>
      <c r="AD31" s="11"/>
      <c r="AE31" s="11"/>
      <c r="AF31" s="11"/>
      <c r="AG31" s="11"/>
      <c r="AH31" s="11"/>
      <c r="AI31" s="11"/>
      <c r="AJ31" s="11"/>
      <c r="AK31" s="11"/>
    </row>
    <row r="32" spans="1:41" s="238" customFormat="1" ht="27.75" customHeight="1" thickBot="1">
      <c r="A32" s="5"/>
      <c r="B32" s="237" t="s">
        <v>227</v>
      </c>
      <c r="C32" s="5"/>
      <c r="D32" s="5"/>
      <c r="E32" s="5"/>
      <c r="F32" s="5"/>
      <c r="G32" s="5"/>
      <c r="H32" s="5"/>
      <c r="I32" s="4"/>
      <c r="J32" s="5"/>
      <c r="K32" s="5"/>
      <c r="L32" s="5"/>
      <c r="M32" s="5"/>
      <c r="N32" s="5"/>
      <c r="O32" s="5"/>
      <c r="P32" s="5"/>
      <c r="S32" s="385"/>
      <c r="T32" s="386"/>
      <c r="U32" s="375">
        <v>40</v>
      </c>
      <c r="V32" s="376"/>
      <c r="W32" s="239" t="s">
        <v>18</v>
      </c>
      <c r="Y32" s="379" t="s">
        <v>228</v>
      </c>
      <c r="Z32" s="380"/>
      <c r="AA32" s="3" t="s">
        <v>19</v>
      </c>
      <c r="AB32" s="5"/>
      <c r="AC32" s="287" t="s">
        <v>255</v>
      </c>
      <c r="AD32" s="5"/>
      <c r="AE32" s="5"/>
      <c r="AF32" s="5"/>
      <c r="AG32" s="5"/>
      <c r="AH32" s="5"/>
      <c r="AI32" s="5"/>
      <c r="AJ32" s="5"/>
      <c r="AK32" s="5"/>
      <c r="AL32" s="240"/>
      <c r="AM32" s="241"/>
      <c r="AN32" s="242"/>
      <c r="AO32" s="5"/>
    </row>
    <row r="33" spans="1:41" s="238" customFormat="1" ht="30" customHeight="1" thickBot="1">
      <c r="A33" s="5"/>
      <c r="B33" s="237" t="s">
        <v>229</v>
      </c>
      <c r="C33" s="5"/>
      <c r="D33" s="5"/>
      <c r="E33" s="5"/>
      <c r="F33" s="5"/>
      <c r="G33" s="5"/>
      <c r="H33" s="5"/>
      <c r="I33" s="4"/>
      <c r="J33" s="5"/>
      <c r="K33" s="5"/>
      <c r="L33" s="5"/>
      <c r="M33" s="5"/>
      <c r="N33" s="5"/>
      <c r="O33" s="5"/>
      <c r="P33" s="5"/>
      <c r="Q33" s="243"/>
      <c r="R33" s="243"/>
      <c r="S33" s="385"/>
      <c r="T33" s="386"/>
      <c r="U33" s="375">
        <v>8</v>
      </c>
      <c r="V33" s="376"/>
      <c r="W33" s="239" t="s">
        <v>18</v>
      </c>
      <c r="Y33" s="379" t="s">
        <v>228</v>
      </c>
      <c r="Z33" s="380"/>
      <c r="AA33" s="3" t="s">
        <v>19</v>
      </c>
      <c r="AB33" s="5"/>
      <c r="AC33" s="287" t="s">
        <v>256</v>
      </c>
      <c r="AD33" s="5"/>
      <c r="AE33" s="5"/>
      <c r="AF33" s="5"/>
      <c r="AG33" s="5"/>
      <c r="AH33" s="5"/>
      <c r="AI33" s="5"/>
      <c r="AJ33" s="5"/>
      <c r="AK33" s="5"/>
      <c r="AL33" s="240"/>
      <c r="AM33" s="241"/>
      <c r="AN33" s="242"/>
      <c r="AO33" s="5"/>
    </row>
    <row r="34" spans="1:41" s="238" customFormat="1" ht="6" customHeight="1" thickBot="1">
      <c r="A34" s="5"/>
      <c r="B34" s="237"/>
      <c r="C34" s="5"/>
      <c r="D34" s="5"/>
      <c r="E34" s="5"/>
      <c r="F34" s="5"/>
      <c r="G34" s="5"/>
      <c r="H34" s="5"/>
      <c r="I34" s="4"/>
      <c r="J34" s="5"/>
      <c r="K34" s="5"/>
      <c r="L34" s="5"/>
      <c r="M34" s="5"/>
      <c r="N34" s="5"/>
      <c r="O34" s="5"/>
      <c r="P34" s="5"/>
      <c r="Q34" s="243"/>
      <c r="R34" s="243"/>
      <c r="U34" s="5"/>
      <c r="V34" s="5"/>
      <c r="W34" s="5"/>
      <c r="X34" s="5"/>
      <c r="Y34" s="5"/>
      <c r="Z34" s="5"/>
      <c r="AA34" s="5"/>
      <c r="AB34" s="5"/>
      <c r="AC34" s="5"/>
      <c r="AD34" s="5"/>
      <c r="AE34" s="5"/>
      <c r="AF34" s="5"/>
      <c r="AG34" s="5"/>
      <c r="AH34" s="5"/>
      <c r="AI34" s="5"/>
      <c r="AJ34" s="5"/>
      <c r="AK34" s="5"/>
      <c r="AL34" s="240"/>
      <c r="AM34" s="241"/>
      <c r="AN34" s="242"/>
      <c r="AO34" s="5"/>
    </row>
    <row r="35" spans="1:41" s="238" customFormat="1" ht="27.75" customHeight="1" thickBot="1">
      <c r="A35" s="5"/>
      <c r="B35" s="388" t="s">
        <v>21</v>
      </c>
      <c r="C35" s="388"/>
      <c r="D35" s="388"/>
      <c r="E35" s="243"/>
      <c r="F35" s="244">
        <v>7</v>
      </c>
      <c r="G35" s="245" t="s">
        <v>26</v>
      </c>
      <c r="H35" s="244">
        <v>0</v>
      </c>
      <c r="I35" s="246" t="s">
        <v>19</v>
      </c>
      <c r="J35" s="389" t="s">
        <v>230</v>
      </c>
      <c r="K35" s="390"/>
      <c r="L35" s="391"/>
      <c r="M35" s="391"/>
      <c r="N35" s="391"/>
      <c r="O35" s="391"/>
      <c r="P35" s="244">
        <v>20</v>
      </c>
      <c r="Q35" s="245" t="s">
        <v>26</v>
      </c>
      <c r="R35" s="244">
        <v>0</v>
      </c>
      <c r="S35" s="246" t="s">
        <v>19</v>
      </c>
      <c r="U35" s="239" t="s">
        <v>231</v>
      </c>
      <c r="V35" s="5"/>
      <c r="W35" s="5"/>
      <c r="X35" s="5"/>
      <c r="Y35" s="5"/>
      <c r="Z35" s="5"/>
      <c r="AA35" s="5"/>
      <c r="AB35" s="5"/>
      <c r="AC35" s="5"/>
      <c r="AD35" s="5"/>
      <c r="AE35" s="5"/>
      <c r="AF35" s="5"/>
      <c r="AG35" s="5"/>
      <c r="AH35" s="5"/>
      <c r="AI35" s="282"/>
      <c r="AJ35" s="282"/>
      <c r="AK35" s="282"/>
      <c r="AL35" s="184">
        <f>F35+H35/60</f>
        <v>7</v>
      </c>
      <c r="AM35" s="185">
        <f>P35+R35/60</f>
        <v>20</v>
      </c>
      <c r="AN35" s="242"/>
      <c r="AO35" s="5"/>
    </row>
    <row r="36" spans="1:41" s="238" customFormat="1" ht="9.75" customHeight="1" thickBot="1">
      <c r="A36" s="5"/>
      <c r="B36" s="237"/>
      <c r="C36" s="5"/>
      <c r="D36" s="5"/>
      <c r="E36" s="243"/>
      <c r="F36" s="248"/>
      <c r="G36" s="5"/>
      <c r="H36" s="5"/>
      <c r="I36" s="247"/>
      <c r="J36" s="247"/>
      <c r="K36" s="247"/>
      <c r="L36" s="247"/>
      <c r="M36" s="247"/>
      <c r="N36" s="5"/>
      <c r="O36" s="5"/>
      <c r="P36" s="5"/>
      <c r="Q36" s="5"/>
      <c r="R36" s="5"/>
      <c r="U36" s="5"/>
      <c r="V36" s="5"/>
      <c r="W36" s="5"/>
      <c r="X36" s="5"/>
      <c r="Y36" s="5"/>
      <c r="Z36" s="5"/>
      <c r="AA36" s="5"/>
      <c r="AB36" s="5"/>
      <c r="AC36" s="5"/>
      <c r="AD36" s="5"/>
      <c r="AE36" s="5"/>
      <c r="AF36" s="5"/>
      <c r="AG36" s="5"/>
      <c r="AH36" s="5"/>
      <c r="AI36" s="282"/>
      <c r="AJ36" s="282"/>
      <c r="AK36" s="282"/>
      <c r="AL36" s="283"/>
      <c r="AM36" s="284"/>
      <c r="AN36" s="242"/>
      <c r="AO36" s="5"/>
    </row>
    <row r="37" spans="1:39" s="238" customFormat="1" ht="18" customHeight="1">
      <c r="A37" s="5"/>
      <c r="B37" s="249" t="s">
        <v>13</v>
      </c>
      <c r="C37" s="381" t="s">
        <v>14</v>
      </c>
      <c r="D37" s="387"/>
      <c r="E37" s="250" t="s">
        <v>37</v>
      </c>
      <c r="F37" s="351" t="s">
        <v>27</v>
      </c>
      <c r="G37" s="352"/>
      <c r="H37" s="352"/>
      <c r="I37" s="353"/>
      <c r="J37" s="251" t="s">
        <v>232</v>
      </c>
      <c r="K37" s="351" t="s">
        <v>28</v>
      </c>
      <c r="L37" s="352"/>
      <c r="M37" s="352"/>
      <c r="N37" s="353"/>
      <c r="O37" s="251" t="s">
        <v>233</v>
      </c>
      <c r="P37" s="352" t="s">
        <v>29</v>
      </c>
      <c r="Q37" s="352"/>
      <c r="R37" s="352"/>
      <c r="S37" s="352"/>
      <c r="T37" s="251" t="s">
        <v>234</v>
      </c>
      <c r="U37" s="352" t="s">
        <v>30</v>
      </c>
      <c r="V37" s="352"/>
      <c r="W37" s="352"/>
      <c r="X37" s="352"/>
      <c r="Y37" s="251" t="s">
        <v>249</v>
      </c>
      <c r="Z37" s="351" t="s">
        <v>17</v>
      </c>
      <c r="AA37" s="352"/>
      <c r="AB37" s="352"/>
      <c r="AC37" s="353"/>
      <c r="AD37" s="381" t="s">
        <v>24</v>
      </c>
      <c r="AE37" s="352"/>
      <c r="AF37" s="352"/>
      <c r="AG37" s="353"/>
      <c r="AH37" s="5"/>
      <c r="AI37" s="283"/>
      <c r="AJ37" s="284"/>
      <c r="AK37" s="285"/>
      <c r="AL37" s="282"/>
      <c r="AM37" s="286"/>
    </row>
    <row r="38" spans="1:39" s="238" customFormat="1" ht="18" customHeight="1">
      <c r="A38" s="5"/>
      <c r="B38" s="249"/>
      <c r="C38" s="371" t="s">
        <v>164</v>
      </c>
      <c r="D38" s="372"/>
      <c r="E38" s="312" t="s">
        <v>216</v>
      </c>
      <c r="F38" s="252">
        <v>7</v>
      </c>
      <c r="G38" s="253" t="s">
        <v>26</v>
      </c>
      <c r="H38" s="252">
        <v>0</v>
      </c>
      <c r="I38" s="254" t="s">
        <v>19</v>
      </c>
      <c r="J38" s="255" t="s">
        <v>230</v>
      </c>
      <c r="K38" s="252">
        <v>16</v>
      </c>
      <c r="L38" s="253" t="s">
        <v>26</v>
      </c>
      <c r="M38" s="252">
        <v>0</v>
      </c>
      <c r="N38" s="254" t="s">
        <v>19</v>
      </c>
      <c r="O38" s="255" t="s">
        <v>235</v>
      </c>
      <c r="P38" s="252">
        <v>13</v>
      </c>
      <c r="Q38" s="253" t="s">
        <v>26</v>
      </c>
      <c r="R38" s="252">
        <v>0</v>
      </c>
      <c r="S38" s="256" t="s">
        <v>19</v>
      </c>
      <c r="T38" s="257" t="s">
        <v>230</v>
      </c>
      <c r="U38" s="252">
        <v>14</v>
      </c>
      <c r="V38" s="253" t="s">
        <v>26</v>
      </c>
      <c r="W38" s="252">
        <v>0</v>
      </c>
      <c r="X38" s="256" t="s">
        <v>19</v>
      </c>
      <c r="Y38" s="255" t="s">
        <v>236</v>
      </c>
      <c r="Z38" s="373">
        <f aca="true" t="shared" si="0" ref="Z38:Z65">IF(C38="宿直",0,AJ38-AI38-AM38)</f>
        <v>8</v>
      </c>
      <c r="AA38" s="374"/>
      <c r="AB38" s="358" t="s">
        <v>18</v>
      </c>
      <c r="AC38" s="359"/>
      <c r="AD38" s="433">
        <f aca="true" t="shared" si="1" ref="AD38:AD65">IF(Z38=0,0,IF(AI38&lt;$AL$35,IF(AK38&gt;$AL$35,AJ38-$AL$35-AM38,AJ38-$AL$35),IF(AJ38&gt;$AM$35,IF(AK38&lt;$AM$35,$AM$35-AI38-AM38,$AM$35-AI38),Z38)))</f>
        <v>8</v>
      </c>
      <c r="AE38" s="434"/>
      <c r="AF38" s="356" t="s">
        <v>18</v>
      </c>
      <c r="AG38" s="357"/>
      <c r="AH38" s="258"/>
      <c r="AI38" s="186">
        <f aca="true" t="shared" si="2" ref="AI38:AI65">F38+H38/60</f>
        <v>7</v>
      </c>
      <c r="AJ38" s="187">
        <f aca="true" t="shared" si="3" ref="AJ38:AJ65">K38+M38/60</f>
        <v>16</v>
      </c>
      <c r="AK38" s="187">
        <f aca="true" t="shared" si="4" ref="AK38:AK65">P38+R38/60</f>
        <v>13</v>
      </c>
      <c r="AL38" s="185">
        <f aca="true" t="shared" si="5" ref="AL38:AL65">U38+W38/60</f>
        <v>14</v>
      </c>
      <c r="AM38" s="188">
        <f aca="true" t="shared" si="6" ref="AM38:AM65">AL38-AK38</f>
        <v>1</v>
      </c>
    </row>
    <row r="39" spans="1:39" s="238" customFormat="1" ht="18" customHeight="1">
      <c r="A39" s="5"/>
      <c r="B39" s="249"/>
      <c r="C39" s="371" t="s">
        <v>163</v>
      </c>
      <c r="D39" s="372"/>
      <c r="E39" s="312" t="s">
        <v>237</v>
      </c>
      <c r="F39" s="252">
        <v>7</v>
      </c>
      <c r="G39" s="253" t="s">
        <v>26</v>
      </c>
      <c r="H39" s="252">
        <v>0</v>
      </c>
      <c r="I39" s="254" t="s">
        <v>19</v>
      </c>
      <c r="J39" s="255" t="s">
        <v>230</v>
      </c>
      <c r="K39" s="252">
        <v>10</v>
      </c>
      <c r="L39" s="253" t="s">
        <v>26</v>
      </c>
      <c r="M39" s="252">
        <v>0</v>
      </c>
      <c r="N39" s="254" t="s">
        <v>19</v>
      </c>
      <c r="O39" s="255" t="s">
        <v>235</v>
      </c>
      <c r="P39" s="252"/>
      <c r="Q39" s="253" t="s">
        <v>26</v>
      </c>
      <c r="R39" s="252"/>
      <c r="S39" s="256" t="s">
        <v>19</v>
      </c>
      <c r="T39" s="257" t="s">
        <v>230</v>
      </c>
      <c r="U39" s="252"/>
      <c r="V39" s="253" t="s">
        <v>26</v>
      </c>
      <c r="W39" s="252"/>
      <c r="X39" s="256" t="s">
        <v>19</v>
      </c>
      <c r="Y39" s="255" t="s">
        <v>236</v>
      </c>
      <c r="Z39" s="373">
        <f t="shared" si="0"/>
        <v>3</v>
      </c>
      <c r="AA39" s="374"/>
      <c r="AB39" s="358" t="s">
        <v>18</v>
      </c>
      <c r="AC39" s="359"/>
      <c r="AD39" s="433">
        <f t="shared" si="1"/>
        <v>3</v>
      </c>
      <c r="AE39" s="434"/>
      <c r="AF39" s="356" t="s">
        <v>18</v>
      </c>
      <c r="AG39" s="357"/>
      <c r="AH39" s="258"/>
      <c r="AI39" s="186">
        <f t="shared" si="2"/>
        <v>7</v>
      </c>
      <c r="AJ39" s="187">
        <f t="shared" si="3"/>
        <v>10</v>
      </c>
      <c r="AK39" s="187">
        <f t="shared" si="4"/>
        <v>0</v>
      </c>
      <c r="AL39" s="185">
        <f t="shared" si="5"/>
        <v>0</v>
      </c>
      <c r="AM39" s="188">
        <f t="shared" si="6"/>
        <v>0</v>
      </c>
    </row>
    <row r="40" spans="1:39" s="238" customFormat="1" ht="18" customHeight="1">
      <c r="A40" s="5"/>
      <c r="B40" s="249"/>
      <c r="C40" s="371" t="s">
        <v>165</v>
      </c>
      <c r="D40" s="372"/>
      <c r="E40" s="312" t="s">
        <v>238</v>
      </c>
      <c r="F40" s="252">
        <v>7</v>
      </c>
      <c r="G40" s="253" t="s">
        <v>26</v>
      </c>
      <c r="H40" s="252">
        <v>0</v>
      </c>
      <c r="I40" s="254" t="s">
        <v>19</v>
      </c>
      <c r="J40" s="255" t="s">
        <v>230</v>
      </c>
      <c r="K40" s="252">
        <v>9</v>
      </c>
      <c r="L40" s="253" t="s">
        <v>26</v>
      </c>
      <c r="M40" s="252">
        <v>0</v>
      </c>
      <c r="N40" s="254" t="s">
        <v>19</v>
      </c>
      <c r="O40" s="255" t="s">
        <v>235</v>
      </c>
      <c r="P40" s="252"/>
      <c r="Q40" s="253" t="s">
        <v>26</v>
      </c>
      <c r="R40" s="252"/>
      <c r="S40" s="256" t="s">
        <v>19</v>
      </c>
      <c r="T40" s="257" t="s">
        <v>230</v>
      </c>
      <c r="U40" s="252"/>
      <c r="V40" s="253" t="s">
        <v>26</v>
      </c>
      <c r="W40" s="252"/>
      <c r="X40" s="256" t="s">
        <v>19</v>
      </c>
      <c r="Y40" s="255" t="s">
        <v>236</v>
      </c>
      <c r="Z40" s="373">
        <f t="shared" si="0"/>
        <v>2</v>
      </c>
      <c r="AA40" s="374"/>
      <c r="AB40" s="358" t="s">
        <v>18</v>
      </c>
      <c r="AC40" s="359"/>
      <c r="AD40" s="433">
        <f t="shared" si="1"/>
        <v>2</v>
      </c>
      <c r="AE40" s="434"/>
      <c r="AF40" s="356" t="s">
        <v>18</v>
      </c>
      <c r="AG40" s="357"/>
      <c r="AH40" s="258"/>
      <c r="AI40" s="186">
        <f t="shared" si="2"/>
        <v>7</v>
      </c>
      <c r="AJ40" s="187">
        <f t="shared" si="3"/>
        <v>9</v>
      </c>
      <c r="AK40" s="187">
        <f t="shared" si="4"/>
        <v>0</v>
      </c>
      <c r="AL40" s="185">
        <f t="shared" si="5"/>
        <v>0</v>
      </c>
      <c r="AM40" s="188">
        <f t="shared" si="6"/>
        <v>0</v>
      </c>
    </row>
    <row r="41" spans="1:39" s="238" customFormat="1" ht="18" customHeight="1">
      <c r="A41" s="5"/>
      <c r="B41" s="249"/>
      <c r="C41" s="371" t="s">
        <v>166</v>
      </c>
      <c r="D41" s="372"/>
      <c r="E41" s="312" t="s">
        <v>239</v>
      </c>
      <c r="F41" s="252">
        <v>9</v>
      </c>
      <c r="G41" s="253" t="s">
        <v>26</v>
      </c>
      <c r="H41" s="252">
        <v>0</v>
      </c>
      <c r="I41" s="254" t="s">
        <v>19</v>
      </c>
      <c r="J41" s="255" t="s">
        <v>230</v>
      </c>
      <c r="K41" s="252">
        <v>18</v>
      </c>
      <c r="L41" s="253" t="s">
        <v>26</v>
      </c>
      <c r="M41" s="252">
        <v>0</v>
      </c>
      <c r="N41" s="254" t="s">
        <v>19</v>
      </c>
      <c r="O41" s="255" t="s">
        <v>235</v>
      </c>
      <c r="P41" s="252">
        <v>13</v>
      </c>
      <c r="Q41" s="253" t="s">
        <v>26</v>
      </c>
      <c r="R41" s="252">
        <v>0</v>
      </c>
      <c r="S41" s="256" t="s">
        <v>19</v>
      </c>
      <c r="T41" s="257" t="s">
        <v>230</v>
      </c>
      <c r="U41" s="252">
        <v>14</v>
      </c>
      <c r="V41" s="253" t="s">
        <v>26</v>
      </c>
      <c r="W41" s="252">
        <v>0</v>
      </c>
      <c r="X41" s="256" t="s">
        <v>19</v>
      </c>
      <c r="Y41" s="255" t="s">
        <v>236</v>
      </c>
      <c r="Z41" s="373">
        <f t="shared" si="0"/>
        <v>8</v>
      </c>
      <c r="AA41" s="374"/>
      <c r="AB41" s="358" t="s">
        <v>18</v>
      </c>
      <c r="AC41" s="359"/>
      <c r="AD41" s="433">
        <f t="shared" si="1"/>
        <v>8</v>
      </c>
      <c r="AE41" s="434"/>
      <c r="AF41" s="356" t="s">
        <v>18</v>
      </c>
      <c r="AG41" s="357"/>
      <c r="AH41" s="258"/>
      <c r="AI41" s="186">
        <f t="shared" si="2"/>
        <v>9</v>
      </c>
      <c r="AJ41" s="187">
        <f t="shared" si="3"/>
        <v>18</v>
      </c>
      <c r="AK41" s="187">
        <f t="shared" si="4"/>
        <v>13</v>
      </c>
      <c r="AL41" s="185">
        <f t="shared" si="5"/>
        <v>14</v>
      </c>
      <c r="AM41" s="188">
        <f t="shared" si="6"/>
        <v>1</v>
      </c>
    </row>
    <row r="42" spans="1:39" s="238" customFormat="1" ht="18" customHeight="1">
      <c r="A42" s="5"/>
      <c r="B42" s="249"/>
      <c r="C42" s="371" t="s">
        <v>167</v>
      </c>
      <c r="D42" s="372"/>
      <c r="E42" s="312" t="s">
        <v>240</v>
      </c>
      <c r="F42" s="252">
        <v>9</v>
      </c>
      <c r="G42" s="253" t="s">
        <v>26</v>
      </c>
      <c r="H42" s="252">
        <v>0</v>
      </c>
      <c r="I42" s="254" t="s">
        <v>19</v>
      </c>
      <c r="J42" s="255" t="s">
        <v>230</v>
      </c>
      <c r="K42" s="252">
        <v>17</v>
      </c>
      <c r="L42" s="253" t="s">
        <v>26</v>
      </c>
      <c r="M42" s="252">
        <v>0</v>
      </c>
      <c r="N42" s="254" t="s">
        <v>19</v>
      </c>
      <c r="O42" s="255" t="s">
        <v>235</v>
      </c>
      <c r="P42" s="252">
        <v>13</v>
      </c>
      <c r="Q42" s="253" t="s">
        <v>26</v>
      </c>
      <c r="R42" s="252">
        <v>0</v>
      </c>
      <c r="S42" s="256" t="s">
        <v>19</v>
      </c>
      <c r="T42" s="257" t="s">
        <v>230</v>
      </c>
      <c r="U42" s="252">
        <v>14</v>
      </c>
      <c r="V42" s="253" t="s">
        <v>26</v>
      </c>
      <c r="W42" s="252">
        <v>0</v>
      </c>
      <c r="X42" s="256" t="s">
        <v>19</v>
      </c>
      <c r="Y42" s="255" t="s">
        <v>236</v>
      </c>
      <c r="Z42" s="373">
        <f t="shared" si="0"/>
        <v>7</v>
      </c>
      <c r="AA42" s="374"/>
      <c r="AB42" s="358" t="s">
        <v>18</v>
      </c>
      <c r="AC42" s="359"/>
      <c r="AD42" s="433">
        <f t="shared" si="1"/>
        <v>7</v>
      </c>
      <c r="AE42" s="434"/>
      <c r="AF42" s="356" t="s">
        <v>18</v>
      </c>
      <c r="AG42" s="357"/>
      <c r="AH42" s="258"/>
      <c r="AI42" s="186">
        <f t="shared" si="2"/>
        <v>9</v>
      </c>
      <c r="AJ42" s="187">
        <f t="shared" si="3"/>
        <v>17</v>
      </c>
      <c r="AK42" s="187">
        <f t="shared" si="4"/>
        <v>13</v>
      </c>
      <c r="AL42" s="185">
        <f t="shared" si="5"/>
        <v>14</v>
      </c>
      <c r="AM42" s="188">
        <f t="shared" si="6"/>
        <v>1</v>
      </c>
    </row>
    <row r="43" spans="1:39" s="238" customFormat="1" ht="18" customHeight="1">
      <c r="A43" s="5"/>
      <c r="B43" s="249"/>
      <c r="C43" s="371" t="s">
        <v>168</v>
      </c>
      <c r="D43" s="372"/>
      <c r="E43" s="312" t="s">
        <v>241</v>
      </c>
      <c r="F43" s="252">
        <v>9</v>
      </c>
      <c r="G43" s="253" t="s">
        <v>26</v>
      </c>
      <c r="H43" s="252">
        <v>30</v>
      </c>
      <c r="I43" s="254" t="s">
        <v>19</v>
      </c>
      <c r="J43" s="255" t="s">
        <v>230</v>
      </c>
      <c r="K43" s="252">
        <v>17</v>
      </c>
      <c r="L43" s="253" t="s">
        <v>26</v>
      </c>
      <c r="M43" s="252">
        <v>0</v>
      </c>
      <c r="N43" s="254" t="s">
        <v>19</v>
      </c>
      <c r="O43" s="255" t="s">
        <v>235</v>
      </c>
      <c r="P43" s="252">
        <v>13</v>
      </c>
      <c r="Q43" s="253" t="s">
        <v>26</v>
      </c>
      <c r="R43" s="252">
        <v>0</v>
      </c>
      <c r="S43" s="256" t="s">
        <v>19</v>
      </c>
      <c r="T43" s="257" t="s">
        <v>230</v>
      </c>
      <c r="U43" s="252">
        <v>14</v>
      </c>
      <c r="V43" s="253" t="s">
        <v>26</v>
      </c>
      <c r="W43" s="252">
        <v>0</v>
      </c>
      <c r="X43" s="256" t="s">
        <v>19</v>
      </c>
      <c r="Y43" s="255" t="s">
        <v>236</v>
      </c>
      <c r="Z43" s="373">
        <f t="shared" si="0"/>
        <v>6.5</v>
      </c>
      <c r="AA43" s="374"/>
      <c r="AB43" s="358" t="s">
        <v>18</v>
      </c>
      <c r="AC43" s="359"/>
      <c r="AD43" s="433">
        <f t="shared" si="1"/>
        <v>6.5</v>
      </c>
      <c r="AE43" s="434"/>
      <c r="AF43" s="356" t="s">
        <v>18</v>
      </c>
      <c r="AG43" s="357"/>
      <c r="AH43" s="258"/>
      <c r="AI43" s="186">
        <f t="shared" si="2"/>
        <v>9.5</v>
      </c>
      <c r="AJ43" s="187">
        <f t="shared" si="3"/>
        <v>17</v>
      </c>
      <c r="AK43" s="187">
        <f t="shared" si="4"/>
        <v>13</v>
      </c>
      <c r="AL43" s="185">
        <f t="shared" si="5"/>
        <v>14</v>
      </c>
      <c r="AM43" s="188">
        <f t="shared" si="6"/>
        <v>1</v>
      </c>
    </row>
    <row r="44" spans="1:39" s="238" customFormat="1" ht="18" customHeight="1">
      <c r="A44" s="5"/>
      <c r="B44" s="249"/>
      <c r="C44" s="371" t="s">
        <v>169</v>
      </c>
      <c r="D44" s="372"/>
      <c r="E44" s="312" t="s">
        <v>242</v>
      </c>
      <c r="F44" s="252">
        <v>10</v>
      </c>
      <c r="G44" s="253" t="s">
        <v>26</v>
      </c>
      <c r="H44" s="252">
        <v>0</v>
      </c>
      <c r="I44" s="254" t="s">
        <v>19</v>
      </c>
      <c r="J44" s="255" t="s">
        <v>230</v>
      </c>
      <c r="K44" s="252">
        <v>18</v>
      </c>
      <c r="L44" s="253" t="s">
        <v>26</v>
      </c>
      <c r="M44" s="252">
        <v>0</v>
      </c>
      <c r="N44" s="254" t="s">
        <v>19</v>
      </c>
      <c r="O44" s="255" t="s">
        <v>235</v>
      </c>
      <c r="P44" s="252">
        <v>13</v>
      </c>
      <c r="Q44" s="253" t="s">
        <v>26</v>
      </c>
      <c r="R44" s="252">
        <v>0</v>
      </c>
      <c r="S44" s="256" t="s">
        <v>19</v>
      </c>
      <c r="T44" s="257" t="s">
        <v>230</v>
      </c>
      <c r="U44" s="252">
        <v>14</v>
      </c>
      <c r="V44" s="253" t="s">
        <v>26</v>
      </c>
      <c r="W44" s="252">
        <v>0</v>
      </c>
      <c r="X44" s="256" t="s">
        <v>19</v>
      </c>
      <c r="Y44" s="255" t="s">
        <v>236</v>
      </c>
      <c r="Z44" s="373">
        <f t="shared" si="0"/>
        <v>7</v>
      </c>
      <c r="AA44" s="374"/>
      <c r="AB44" s="358" t="s">
        <v>18</v>
      </c>
      <c r="AC44" s="359"/>
      <c r="AD44" s="433">
        <f t="shared" si="1"/>
        <v>7</v>
      </c>
      <c r="AE44" s="434"/>
      <c r="AF44" s="356" t="s">
        <v>18</v>
      </c>
      <c r="AG44" s="357"/>
      <c r="AH44" s="258"/>
      <c r="AI44" s="186">
        <f t="shared" si="2"/>
        <v>10</v>
      </c>
      <c r="AJ44" s="187">
        <f t="shared" si="3"/>
        <v>18</v>
      </c>
      <c r="AK44" s="187">
        <f t="shared" si="4"/>
        <v>13</v>
      </c>
      <c r="AL44" s="185">
        <f t="shared" si="5"/>
        <v>14</v>
      </c>
      <c r="AM44" s="188">
        <f t="shared" si="6"/>
        <v>1</v>
      </c>
    </row>
    <row r="45" spans="1:39" s="238" customFormat="1" ht="18" customHeight="1">
      <c r="A45" s="5"/>
      <c r="B45" s="249"/>
      <c r="C45" s="371" t="s">
        <v>170</v>
      </c>
      <c r="D45" s="372"/>
      <c r="E45" s="312" t="s">
        <v>243</v>
      </c>
      <c r="F45" s="252">
        <v>11</v>
      </c>
      <c r="G45" s="253" t="s">
        <v>26</v>
      </c>
      <c r="H45" s="252">
        <v>0</v>
      </c>
      <c r="I45" s="254" t="s">
        <v>19</v>
      </c>
      <c r="J45" s="255" t="s">
        <v>230</v>
      </c>
      <c r="K45" s="252">
        <v>20</v>
      </c>
      <c r="L45" s="253" t="s">
        <v>26</v>
      </c>
      <c r="M45" s="252">
        <v>0</v>
      </c>
      <c r="N45" s="254" t="s">
        <v>19</v>
      </c>
      <c r="O45" s="255" t="s">
        <v>235</v>
      </c>
      <c r="P45" s="252">
        <v>13</v>
      </c>
      <c r="Q45" s="253" t="s">
        <v>26</v>
      </c>
      <c r="R45" s="252">
        <v>0</v>
      </c>
      <c r="S45" s="256" t="s">
        <v>19</v>
      </c>
      <c r="T45" s="257" t="s">
        <v>230</v>
      </c>
      <c r="U45" s="252">
        <v>14</v>
      </c>
      <c r="V45" s="253" t="s">
        <v>26</v>
      </c>
      <c r="W45" s="252">
        <v>0</v>
      </c>
      <c r="X45" s="256" t="s">
        <v>19</v>
      </c>
      <c r="Y45" s="255" t="s">
        <v>236</v>
      </c>
      <c r="Z45" s="373">
        <f t="shared" si="0"/>
        <v>8</v>
      </c>
      <c r="AA45" s="374"/>
      <c r="AB45" s="358" t="s">
        <v>18</v>
      </c>
      <c r="AC45" s="359"/>
      <c r="AD45" s="433">
        <f t="shared" si="1"/>
        <v>8</v>
      </c>
      <c r="AE45" s="434"/>
      <c r="AF45" s="356" t="s">
        <v>18</v>
      </c>
      <c r="AG45" s="357"/>
      <c r="AH45" s="258"/>
      <c r="AI45" s="186">
        <f t="shared" si="2"/>
        <v>11</v>
      </c>
      <c r="AJ45" s="187">
        <f t="shared" si="3"/>
        <v>20</v>
      </c>
      <c r="AK45" s="187">
        <f t="shared" si="4"/>
        <v>13</v>
      </c>
      <c r="AL45" s="185">
        <f t="shared" si="5"/>
        <v>14</v>
      </c>
      <c r="AM45" s="188">
        <f t="shared" si="6"/>
        <v>1</v>
      </c>
    </row>
    <row r="46" spans="1:39" s="238" customFormat="1" ht="18" customHeight="1">
      <c r="A46" s="5"/>
      <c r="B46" s="249"/>
      <c r="C46" s="371" t="s">
        <v>171</v>
      </c>
      <c r="D46" s="372"/>
      <c r="E46" s="312" t="s">
        <v>244</v>
      </c>
      <c r="F46" s="252">
        <v>16</v>
      </c>
      <c r="G46" s="253" t="s">
        <v>26</v>
      </c>
      <c r="H46" s="252">
        <v>0</v>
      </c>
      <c r="I46" s="254" t="s">
        <v>19</v>
      </c>
      <c r="J46" s="255" t="s">
        <v>230</v>
      </c>
      <c r="K46" s="252">
        <v>19</v>
      </c>
      <c r="L46" s="253" t="s">
        <v>26</v>
      </c>
      <c r="M46" s="252">
        <v>30</v>
      </c>
      <c r="N46" s="254" t="s">
        <v>19</v>
      </c>
      <c r="O46" s="255" t="s">
        <v>235</v>
      </c>
      <c r="P46" s="252"/>
      <c r="Q46" s="253" t="s">
        <v>26</v>
      </c>
      <c r="R46" s="252"/>
      <c r="S46" s="256" t="s">
        <v>19</v>
      </c>
      <c r="T46" s="257" t="s">
        <v>230</v>
      </c>
      <c r="U46" s="252"/>
      <c r="V46" s="253" t="s">
        <v>26</v>
      </c>
      <c r="W46" s="252"/>
      <c r="X46" s="256" t="s">
        <v>19</v>
      </c>
      <c r="Y46" s="255" t="s">
        <v>236</v>
      </c>
      <c r="Z46" s="373">
        <f t="shared" si="0"/>
        <v>3.5</v>
      </c>
      <c r="AA46" s="374"/>
      <c r="AB46" s="358" t="s">
        <v>18</v>
      </c>
      <c r="AC46" s="359"/>
      <c r="AD46" s="433">
        <f t="shared" si="1"/>
        <v>3.5</v>
      </c>
      <c r="AE46" s="434"/>
      <c r="AF46" s="356" t="s">
        <v>18</v>
      </c>
      <c r="AG46" s="357"/>
      <c r="AH46" s="258"/>
      <c r="AI46" s="186">
        <f t="shared" si="2"/>
        <v>16</v>
      </c>
      <c r="AJ46" s="187">
        <f t="shared" si="3"/>
        <v>19.5</v>
      </c>
      <c r="AK46" s="187">
        <f t="shared" si="4"/>
        <v>0</v>
      </c>
      <c r="AL46" s="185">
        <f t="shared" si="5"/>
        <v>0</v>
      </c>
      <c r="AM46" s="188">
        <f t="shared" si="6"/>
        <v>0</v>
      </c>
    </row>
    <row r="47" spans="1:39" s="238" customFormat="1" ht="18" customHeight="1">
      <c r="A47" s="5"/>
      <c r="B47" s="249"/>
      <c r="C47" s="371" t="s">
        <v>172</v>
      </c>
      <c r="D47" s="372"/>
      <c r="E47" s="312" t="s">
        <v>245</v>
      </c>
      <c r="F47" s="252">
        <v>16</v>
      </c>
      <c r="G47" s="253" t="s">
        <v>26</v>
      </c>
      <c r="H47" s="252">
        <v>0</v>
      </c>
      <c r="I47" s="254" t="s">
        <v>19</v>
      </c>
      <c r="J47" s="255" t="s">
        <v>230</v>
      </c>
      <c r="K47" s="252">
        <v>20</v>
      </c>
      <c r="L47" s="253" t="s">
        <v>26</v>
      </c>
      <c r="M47" s="252">
        <v>0</v>
      </c>
      <c r="N47" s="254" t="s">
        <v>19</v>
      </c>
      <c r="O47" s="255" t="s">
        <v>235</v>
      </c>
      <c r="P47" s="252"/>
      <c r="Q47" s="253" t="s">
        <v>26</v>
      </c>
      <c r="R47" s="252"/>
      <c r="S47" s="256" t="s">
        <v>19</v>
      </c>
      <c r="T47" s="257" t="s">
        <v>230</v>
      </c>
      <c r="U47" s="252"/>
      <c r="V47" s="253" t="s">
        <v>26</v>
      </c>
      <c r="W47" s="252"/>
      <c r="X47" s="256" t="s">
        <v>19</v>
      </c>
      <c r="Y47" s="255" t="s">
        <v>236</v>
      </c>
      <c r="Z47" s="373">
        <f t="shared" si="0"/>
        <v>4</v>
      </c>
      <c r="AA47" s="374"/>
      <c r="AB47" s="358" t="s">
        <v>18</v>
      </c>
      <c r="AC47" s="359"/>
      <c r="AD47" s="433">
        <f t="shared" si="1"/>
        <v>4</v>
      </c>
      <c r="AE47" s="434"/>
      <c r="AF47" s="356" t="s">
        <v>18</v>
      </c>
      <c r="AG47" s="357"/>
      <c r="AH47" s="258"/>
      <c r="AI47" s="186">
        <f t="shared" si="2"/>
        <v>16</v>
      </c>
      <c r="AJ47" s="187">
        <f t="shared" si="3"/>
        <v>20</v>
      </c>
      <c r="AK47" s="187">
        <f t="shared" si="4"/>
        <v>0</v>
      </c>
      <c r="AL47" s="185">
        <f t="shared" si="5"/>
        <v>0</v>
      </c>
      <c r="AM47" s="188">
        <f t="shared" si="6"/>
        <v>0</v>
      </c>
    </row>
    <row r="48" spans="1:39" s="238" customFormat="1" ht="18" customHeight="1">
      <c r="A48" s="5"/>
      <c r="B48" s="249"/>
      <c r="C48" s="371" t="s">
        <v>173</v>
      </c>
      <c r="D48" s="372"/>
      <c r="E48" s="312" t="s">
        <v>246</v>
      </c>
      <c r="F48" s="252">
        <v>11</v>
      </c>
      <c r="G48" s="253" t="s">
        <v>26</v>
      </c>
      <c r="H48" s="252">
        <v>0</v>
      </c>
      <c r="I48" s="254" t="s">
        <v>19</v>
      </c>
      <c r="J48" s="255" t="s">
        <v>230</v>
      </c>
      <c r="K48" s="252">
        <v>17</v>
      </c>
      <c r="L48" s="253" t="s">
        <v>26</v>
      </c>
      <c r="M48" s="252">
        <v>0</v>
      </c>
      <c r="N48" s="254" t="s">
        <v>19</v>
      </c>
      <c r="O48" s="255" t="s">
        <v>235</v>
      </c>
      <c r="P48" s="252">
        <v>13</v>
      </c>
      <c r="Q48" s="253" t="s">
        <v>26</v>
      </c>
      <c r="R48" s="252">
        <v>0</v>
      </c>
      <c r="S48" s="256" t="s">
        <v>19</v>
      </c>
      <c r="T48" s="257" t="s">
        <v>230</v>
      </c>
      <c r="U48" s="252">
        <v>14</v>
      </c>
      <c r="V48" s="253" t="s">
        <v>26</v>
      </c>
      <c r="W48" s="252">
        <v>0</v>
      </c>
      <c r="X48" s="256" t="s">
        <v>19</v>
      </c>
      <c r="Y48" s="255" t="s">
        <v>236</v>
      </c>
      <c r="Z48" s="373">
        <f t="shared" si="0"/>
        <v>5</v>
      </c>
      <c r="AA48" s="374"/>
      <c r="AB48" s="358" t="s">
        <v>18</v>
      </c>
      <c r="AC48" s="359"/>
      <c r="AD48" s="433">
        <f t="shared" si="1"/>
        <v>5</v>
      </c>
      <c r="AE48" s="434"/>
      <c r="AF48" s="356" t="s">
        <v>18</v>
      </c>
      <c r="AG48" s="357"/>
      <c r="AH48" s="258"/>
      <c r="AI48" s="186">
        <f t="shared" si="2"/>
        <v>11</v>
      </c>
      <c r="AJ48" s="187">
        <f t="shared" si="3"/>
        <v>17</v>
      </c>
      <c r="AK48" s="187">
        <f t="shared" si="4"/>
        <v>13</v>
      </c>
      <c r="AL48" s="185">
        <f t="shared" si="5"/>
        <v>14</v>
      </c>
      <c r="AM48" s="188">
        <f t="shared" si="6"/>
        <v>1</v>
      </c>
    </row>
    <row r="49" spans="1:39" s="238" customFormat="1" ht="18" customHeight="1">
      <c r="A49" s="5"/>
      <c r="B49" s="249"/>
      <c r="C49" s="371" t="s">
        <v>174</v>
      </c>
      <c r="D49" s="372"/>
      <c r="E49" s="312" t="s">
        <v>208</v>
      </c>
      <c r="F49" s="252">
        <v>17</v>
      </c>
      <c r="G49" s="253" t="s">
        <v>26</v>
      </c>
      <c r="H49" s="252">
        <v>0</v>
      </c>
      <c r="I49" s="254" t="s">
        <v>19</v>
      </c>
      <c r="J49" s="255" t="s">
        <v>230</v>
      </c>
      <c r="K49" s="252">
        <v>24</v>
      </c>
      <c r="L49" s="259" t="s">
        <v>26</v>
      </c>
      <c r="M49" s="252">
        <v>0</v>
      </c>
      <c r="N49" s="260" t="s">
        <v>19</v>
      </c>
      <c r="O49" s="255" t="s">
        <v>235</v>
      </c>
      <c r="P49" s="252"/>
      <c r="Q49" s="253" t="s">
        <v>26</v>
      </c>
      <c r="R49" s="252"/>
      <c r="S49" s="256" t="s">
        <v>19</v>
      </c>
      <c r="T49" s="257" t="s">
        <v>230</v>
      </c>
      <c r="U49" s="252"/>
      <c r="V49" s="253" t="s">
        <v>26</v>
      </c>
      <c r="W49" s="252"/>
      <c r="X49" s="256" t="s">
        <v>19</v>
      </c>
      <c r="Y49" s="255" t="s">
        <v>236</v>
      </c>
      <c r="Z49" s="373">
        <f t="shared" si="0"/>
        <v>7</v>
      </c>
      <c r="AA49" s="374"/>
      <c r="AB49" s="358" t="s">
        <v>18</v>
      </c>
      <c r="AC49" s="359"/>
      <c r="AD49" s="433">
        <f t="shared" si="1"/>
        <v>3</v>
      </c>
      <c r="AE49" s="434"/>
      <c r="AF49" s="356" t="s">
        <v>18</v>
      </c>
      <c r="AG49" s="357"/>
      <c r="AH49" s="258"/>
      <c r="AI49" s="186">
        <f t="shared" si="2"/>
        <v>17</v>
      </c>
      <c r="AJ49" s="187">
        <f t="shared" si="3"/>
        <v>24</v>
      </c>
      <c r="AK49" s="187">
        <f t="shared" si="4"/>
        <v>0</v>
      </c>
      <c r="AL49" s="185">
        <f t="shared" si="5"/>
        <v>0</v>
      </c>
      <c r="AM49" s="188">
        <f t="shared" si="6"/>
        <v>0</v>
      </c>
    </row>
    <row r="50" spans="1:40" s="238" customFormat="1" ht="18" customHeight="1">
      <c r="A50" s="5"/>
      <c r="B50" s="4"/>
      <c r="C50" s="369" t="s">
        <v>175</v>
      </c>
      <c r="D50" s="370"/>
      <c r="E50" s="312" t="s">
        <v>247</v>
      </c>
      <c r="F50" s="252">
        <v>0</v>
      </c>
      <c r="G50" s="253" t="s">
        <v>26</v>
      </c>
      <c r="H50" s="252">
        <v>0</v>
      </c>
      <c r="I50" s="254" t="s">
        <v>19</v>
      </c>
      <c r="J50" s="255" t="s">
        <v>230</v>
      </c>
      <c r="K50" s="252">
        <v>10</v>
      </c>
      <c r="L50" s="259" t="s">
        <v>26</v>
      </c>
      <c r="M50" s="252">
        <v>0</v>
      </c>
      <c r="N50" s="260" t="s">
        <v>19</v>
      </c>
      <c r="O50" s="255" t="s">
        <v>235</v>
      </c>
      <c r="P50" s="252">
        <v>1</v>
      </c>
      <c r="Q50" s="253" t="s">
        <v>26</v>
      </c>
      <c r="R50" s="252">
        <v>0</v>
      </c>
      <c r="S50" s="256" t="s">
        <v>19</v>
      </c>
      <c r="T50" s="257" t="s">
        <v>230</v>
      </c>
      <c r="U50" s="252">
        <v>3</v>
      </c>
      <c r="V50" s="253" t="s">
        <v>26</v>
      </c>
      <c r="W50" s="252">
        <v>0</v>
      </c>
      <c r="X50" s="256" t="s">
        <v>19</v>
      </c>
      <c r="Y50" s="255" t="s">
        <v>236</v>
      </c>
      <c r="Z50" s="373">
        <f t="shared" si="0"/>
        <v>8</v>
      </c>
      <c r="AA50" s="374"/>
      <c r="AB50" s="358" t="s">
        <v>18</v>
      </c>
      <c r="AC50" s="359"/>
      <c r="AD50" s="433">
        <f t="shared" si="1"/>
        <v>3</v>
      </c>
      <c r="AE50" s="434"/>
      <c r="AF50" s="356" t="s">
        <v>18</v>
      </c>
      <c r="AG50" s="357"/>
      <c r="AH50" s="258"/>
      <c r="AI50" s="186">
        <f t="shared" si="2"/>
        <v>0</v>
      </c>
      <c r="AJ50" s="187">
        <f t="shared" si="3"/>
        <v>10</v>
      </c>
      <c r="AK50" s="187">
        <f t="shared" si="4"/>
        <v>1</v>
      </c>
      <c r="AL50" s="185">
        <f t="shared" si="5"/>
        <v>3</v>
      </c>
      <c r="AM50" s="188">
        <f t="shared" si="6"/>
        <v>2</v>
      </c>
      <c r="AN50" s="5"/>
    </row>
    <row r="51" spans="1:40" s="238" customFormat="1" ht="18" customHeight="1">
      <c r="A51" s="5"/>
      <c r="B51" s="4"/>
      <c r="C51" s="369" t="s">
        <v>176</v>
      </c>
      <c r="D51" s="370"/>
      <c r="E51" s="312" t="s">
        <v>219</v>
      </c>
      <c r="F51" s="252">
        <v>0</v>
      </c>
      <c r="G51" s="253" t="s">
        <v>26</v>
      </c>
      <c r="H51" s="252">
        <v>0</v>
      </c>
      <c r="I51" s="254" t="s">
        <v>19</v>
      </c>
      <c r="J51" s="255" t="s">
        <v>230</v>
      </c>
      <c r="K51" s="252">
        <v>9</v>
      </c>
      <c r="L51" s="253" t="s">
        <v>26</v>
      </c>
      <c r="M51" s="252">
        <v>0</v>
      </c>
      <c r="N51" s="254" t="s">
        <v>19</v>
      </c>
      <c r="O51" s="255" t="s">
        <v>235</v>
      </c>
      <c r="P51" s="252">
        <v>1</v>
      </c>
      <c r="Q51" s="253" t="s">
        <v>26</v>
      </c>
      <c r="R51" s="252">
        <v>0</v>
      </c>
      <c r="S51" s="256" t="s">
        <v>19</v>
      </c>
      <c r="T51" s="257" t="s">
        <v>230</v>
      </c>
      <c r="U51" s="252">
        <v>3</v>
      </c>
      <c r="V51" s="253" t="s">
        <v>26</v>
      </c>
      <c r="W51" s="252">
        <v>0</v>
      </c>
      <c r="X51" s="256" t="s">
        <v>19</v>
      </c>
      <c r="Y51" s="255" t="s">
        <v>236</v>
      </c>
      <c r="Z51" s="435">
        <f t="shared" si="0"/>
        <v>7</v>
      </c>
      <c r="AA51" s="436"/>
      <c r="AB51" s="358" t="s">
        <v>18</v>
      </c>
      <c r="AC51" s="359"/>
      <c r="AD51" s="433">
        <f t="shared" si="1"/>
        <v>2</v>
      </c>
      <c r="AE51" s="434"/>
      <c r="AF51" s="356" t="s">
        <v>18</v>
      </c>
      <c r="AG51" s="357"/>
      <c r="AH51" s="258"/>
      <c r="AI51" s="186">
        <f t="shared" si="2"/>
        <v>0</v>
      </c>
      <c r="AJ51" s="187">
        <f t="shared" si="3"/>
        <v>9</v>
      </c>
      <c r="AK51" s="187">
        <f t="shared" si="4"/>
        <v>1</v>
      </c>
      <c r="AL51" s="185">
        <f t="shared" si="5"/>
        <v>3</v>
      </c>
      <c r="AM51" s="188">
        <f t="shared" si="6"/>
        <v>2</v>
      </c>
      <c r="AN51" s="5"/>
    </row>
    <row r="52" spans="1:40" s="238" customFormat="1" ht="18" customHeight="1">
      <c r="A52" s="5"/>
      <c r="B52" s="4"/>
      <c r="C52" s="371"/>
      <c r="D52" s="372"/>
      <c r="E52" s="312"/>
      <c r="F52" s="252"/>
      <c r="G52" s="253" t="s">
        <v>26</v>
      </c>
      <c r="H52" s="252"/>
      <c r="I52" s="254" t="s">
        <v>19</v>
      </c>
      <c r="J52" s="255" t="s">
        <v>230</v>
      </c>
      <c r="K52" s="252"/>
      <c r="L52" s="253" t="s">
        <v>26</v>
      </c>
      <c r="M52" s="252"/>
      <c r="N52" s="254" t="s">
        <v>19</v>
      </c>
      <c r="O52" s="255" t="s">
        <v>235</v>
      </c>
      <c r="P52" s="252"/>
      <c r="Q52" s="253" t="s">
        <v>26</v>
      </c>
      <c r="R52" s="252"/>
      <c r="S52" s="256" t="s">
        <v>19</v>
      </c>
      <c r="T52" s="257" t="s">
        <v>230</v>
      </c>
      <c r="U52" s="252"/>
      <c r="V52" s="253" t="s">
        <v>26</v>
      </c>
      <c r="W52" s="252"/>
      <c r="X52" s="256" t="s">
        <v>19</v>
      </c>
      <c r="Y52" s="255" t="s">
        <v>236</v>
      </c>
      <c r="Z52" s="435">
        <f t="shared" si="0"/>
        <v>0</v>
      </c>
      <c r="AA52" s="436"/>
      <c r="AB52" s="358" t="s">
        <v>18</v>
      </c>
      <c r="AC52" s="359"/>
      <c r="AD52" s="433">
        <f t="shared" si="1"/>
        <v>0</v>
      </c>
      <c r="AE52" s="434"/>
      <c r="AF52" s="356" t="s">
        <v>18</v>
      </c>
      <c r="AG52" s="357"/>
      <c r="AH52" s="258"/>
      <c r="AI52" s="186">
        <f t="shared" si="2"/>
        <v>0</v>
      </c>
      <c r="AJ52" s="187">
        <f t="shared" si="3"/>
        <v>0</v>
      </c>
      <c r="AK52" s="187">
        <f t="shared" si="4"/>
        <v>0</v>
      </c>
      <c r="AL52" s="185">
        <f t="shared" si="5"/>
        <v>0</v>
      </c>
      <c r="AM52" s="188">
        <f t="shared" si="6"/>
        <v>0</v>
      </c>
      <c r="AN52" s="5"/>
    </row>
    <row r="53" spans="1:40" s="238" customFormat="1" ht="18" customHeight="1">
      <c r="A53" s="5"/>
      <c r="B53" s="4"/>
      <c r="C53" s="371"/>
      <c r="D53" s="372"/>
      <c r="E53" s="312"/>
      <c r="F53" s="252"/>
      <c r="G53" s="253" t="s">
        <v>26</v>
      </c>
      <c r="H53" s="252"/>
      <c r="I53" s="254" t="s">
        <v>19</v>
      </c>
      <c r="J53" s="255" t="s">
        <v>230</v>
      </c>
      <c r="K53" s="252"/>
      <c r="L53" s="253" t="s">
        <v>26</v>
      </c>
      <c r="M53" s="252"/>
      <c r="N53" s="254" t="s">
        <v>19</v>
      </c>
      <c r="O53" s="255" t="s">
        <v>235</v>
      </c>
      <c r="P53" s="252"/>
      <c r="Q53" s="253" t="s">
        <v>26</v>
      </c>
      <c r="R53" s="252"/>
      <c r="S53" s="256" t="s">
        <v>19</v>
      </c>
      <c r="T53" s="257" t="s">
        <v>230</v>
      </c>
      <c r="U53" s="252"/>
      <c r="V53" s="253" t="s">
        <v>26</v>
      </c>
      <c r="W53" s="252"/>
      <c r="X53" s="256" t="s">
        <v>19</v>
      </c>
      <c r="Y53" s="255" t="s">
        <v>236</v>
      </c>
      <c r="Z53" s="435">
        <f t="shared" si="0"/>
        <v>0</v>
      </c>
      <c r="AA53" s="436"/>
      <c r="AB53" s="358" t="s">
        <v>18</v>
      </c>
      <c r="AC53" s="359"/>
      <c r="AD53" s="433">
        <f t="shared" si="1"/>
        <v>0</v>
      </c>
      <c r="AE53" s="434"/>
      <c r="AF53" s="356" t="s">
        <v>18</v>
      </c>
      <c r="AG53" s="357"/>
      <c r="AH53" s="258"/>
      <c r="AI53" s="186">
        <f t="shared" si="2"/>
        <v>0</v>
      </c>
      <c r="AJ53" s="187">
        <f t="shared" si="3"/>
        <v>0</v>
      </c>
      <c r="AK53" s="187">
        <f t="shared" si="4"/>
        <v>0</v>
      </c>
      <c r="AL53" s="185">
        <f t="shared" si="5"/>
        <v>0</v>
      </c>
      <c r="AM53" s="188">
        <f t="shared" si="6"/>
        <v>0</v>
      </c>
      <c r="AN53" s="5"/>
    </row>
    <row r="54" spans="1:40" s="238" customFormat="1" ht="18" customHeight="1">
      <c r="A54" s="5"/>
      <c r="B54" s="4"/>
      <c r="C54" s="371"/>
      <c r="D54" s="372"/>
      <c r="E54" s="312"/>
      <c r="F54" s="252"/>
      <c r="G54" s="253" t="s">
        <v>26</v>
      </c>
      <c r="H54" s="252"/>
      <c r="I54" s="254" t="s">
        <v>19</v>
      </c>
      <c r="J54" s="255" t="s">
        <v>230</v>
      </c>
      <c r="K54" s="252"/>
      <c r="L54" s="253" t="s">
        <v>26</v>
      </c>
      <c r="M54" s="252"/>
      <c r="N54" s="254" t="s">
        <v>19</v>
      </c>
      <c r="O54" s="255" t="s">
        <v>235</v>
      </c>
      <c r="P54" s="252"/>
      <c r="Q54" s="253" t="s">
        <v>26</v>
      </c>
      <c r="R54" s="252"/>
      <c r="S54" s="256" t="s">
        <v>19</v>
      </c>
      <c r="T54" s="257" t="s">
        <v>230</v>
      </c>
      <c r="U54" s="252"/>
      <c r="V54" s="253" t="s">
        <v>26</v>
      </c>
      <c r="W54" s="252"/>
      <c r="X54" s="256" t="s">
        <v>19</v>
      </c>
      <c r="Y54" s="255" t="s">
        <v>236</v>
      </c>
      <c r="Z54" s="435">
        <f t="shared" si="0"/>
        <v>0</v>
      </c>
      <c r="AA54" s="436"/>
      <c r="AB54" s="358" t="s">
        <v>18</v>
      </c>
      <c r="AC54" s="359"/>
      <c r="AD54" s="433">
        <f t="shared" si="1"/>
        <v>0</v>
      </c>
      <c r="AE54" s="434"/>
      <c r="AF54" s="356" t="s">
        <v>18</v>
      </c>
      <c r="AG54" s="357"/>
      <c r="AH54" s="258"/>
      <c r="AI54" s="186">
        <f t="shared" si="2"/>
        <v>0</v>
      </c>
      <c r="AJ54" s="187">
        <f t="shared" si="3"/>
        <v>0</v>
      </c>
      <c r="AK54" s="187">
        <f t="shared" si="4"/>
        <v>0</v>
      </c>
      <c r="AL54" s="185">
        <f t="shared" si="5"/>
        <v>0</v>
      </c>
      <c r="AM54" s="188">
        <f t="shared" si="6"/>
        <v>0</v>
      </c>
      <c r="AN54" s="5"/>
    </row>
    <row r="55" spans="1:40" s="238" customFormat="1" ht="18" customHeight="1">
      <c r="A55" s="5"/>
      <c r="B55" s="4"/>
      <c r="C55" s="371"/>
      <c r="D55" s="372"/>
      <c r="E55" s="312"/>
      <c r="F55" s="252"/>
      <c r="G55" s="253" t="s">
        <v>26</v>
      </c>
      <c r="H55" s="252"/>
      <c r="I55" s="254" t="s">
        <v>19</v>
      </c>
      <c r="J55" s="255" t="s">
        <v>230</v>
      </c>
      <c r="K55" s="252"/>
      <c r="L55" s="253" t="s">
        <v>26</v>
      </c>
      <c r="M55" s="252"/>
      <c r="N55" s="254" t="s">
        <v>19</v>
      </c>
      <c r="O55" s="255" t="s">
        <v>235</v>
      </c>
      <c r="P55" s="252"/>
      <c r="Q55" s="253" t="s">
        <v>26</v>
      </c>
      <c r="R55" s="252"/>
      <c r="S55" s="256" t="s">
        <v>19</v>
      </c>
      <c r="T55" s="257" t="s">
        <v>230</v>
      </c>
      <c r="U55" s="252"/>
      <c r="V55" s="253" t="s">
        <v>26</v>
      </c>
      <c r="W55" s="252"/>
      <c r="X55" s="256" t="s">
        <v>19</v>
      </c>
      <c r="Y55" s="255" t="s">
        <v>236</v>
      </c>
      <c r="Z55" s="373">
        <f t="shared" si="0"/>
        <v>0</v>
      </c>
      <c r="AA55" s="374"/>
      <c r="AB55" s="358" t="s">
        <v>18</v>
      </c>
      <c r="AC55" s="359"/>
      <c r="AD55" s="433">
        <f t="shared" si="1"/>
        <v>0</v>
      </c>
      <c r="AE55" s="434"/>
      <c r="AF55" s="356" t="s">
        <v>18</v>
      </c>
      <c r="AG55" s="357"/>
      <c r="AH55" s="258"/>
      <c r="AI55" s="186">
        <f t="shared" si="2"/>
        <v>0</v>
      </c>
      <c r="AJ55" s="187">
        <f t="shared" si="3"/>
        <v>0</v>
      </c>
      <c r="AK55" s="187">
        <f t="shared" si="4"/>
        <v>0</v>
      </c>
      <c r="AL55" s="185">
        <f t="shared" si="5"/>
        <v>0</v>
      </c>
      <c r="AM55" s="188">
        <f t="shared" si="6"/>
        <v>0</v>
      </c>
      <c r="AN55" s="5"/>
    </row>
    <row r="56" spans="1:40" s="238" customFormat="1" ht="18" customHeight="1">
      <c r="A56" s="5"/>
      <c r="B56" s="4"/>
      <c r="C56" s="371"/>
      <c r="D56" s="372"/>
      <c r="E56" s="312"/>
      <c r="F56" s="252"/>
      <c r="G56" s="253" t="s">
        <v>26</v>
      </c>
      <c r="H56" s="252"/>
      <c r="I56" s="254" t="s">
        <v>19</v>
      </c>
      <c r="J56" s="255" t="s">
        <v>230</v>
      </c>
      <c r="K56" s="252"/>
      <c r="L56" s="253" t="s">
        <v>26</v>
      </c>
      <c r="M56" s="252"/>
      <c r="N56" s="254" t="s">
        <v>19</v>
      </c>
      <c r="O56" s="255" t="s">
        <v>235</v>
      </c>
      <c r="P56" s="252"/>
      <c r="Q56" s="253" t="s">
        <v>26</v>
      </c>
      <c r="R56" s="252"/>
      <c r="S56" s="256" t="s">
        <v>19</v>
      </c>
      <c r="T56" s="257" t="s">
        <v>230</v>
      </c>
      <c r="U56" s="252"/>
      <c r="V56" s="253" t="s">
        <v>26</v>
      </c>
      <c r="W56" s="252"/>
      <c r="X56" s="256" t="s">
        <v>19</v>
      </c>
      <c r="Y56" s="255" t="s">
        <v>236</v>
      </c>
      <c r="Z56" s="435">
        <f t="shared" si="0"/>
        <v>0</v>
      </c>
      <c r="AA56" s="436"/>
      <c r="AB56" s="358" t="s">
        <v>18</v>
      </c>
      <c r="AC56" s="359"/>
      <c r="AD56" s="433">
        <f t="shared" si="1"/>
        <v>0</v>
      </c>
      <c r="AE56" s="434"/>
      <c r="AF56" s="356" t="s">
        <v>18</v>
      </c>
      <c r="AG56" s="357"/>
      <c r="AH56" s="258"/>
      <c r="AI56" s="186">
        <f t="shared" si="2"/>
        <v>0</v>
      </c>
      <c r="AJ56" s="187">
        <f t="shared" si="3"/>
        <v>0</v>
      </c>
      <c r="AK56" s="187">
        <f t="shared" si="4"/>
        <v>0</v>
      </c>
      <c r="AL56" s="185">
        <f t="shared" si="5"/>
        <v>0</v>
      </c>
      <c r="AM56" s="188">
        <f t="shared" si="6"/>
        <v>0</v>
      </c>
      <c r="AN56" s="5"/>
    </row>
    <row r="57" spans="1:40" s="238" customFormat="1" ht="18" customHeight="1">
      <c r="A57" s="5"/>
      <c r="B57" s="4"/>
      <c r="C57" s="371"/>
      <c r="D57" s="372"/>
      <c r="E57" s="312"/>
      <c r="F57" s="252"/>
      <c r="G57" s="253" t="s">
        <v>26</v>
      </c>
      <c r="H57" s="252"/>
      <c r="I57" s="254" t="s">
        <v>19</v>
      </c>
      <c r="J57" s="255" t="s">
        <v>230</v>
      </c>
      <c r="K57" s="252"/>
      <c r="L57" s="253" t="s">
        <v>26</v>
      </c>
      <c r="M57" s="252"/>
      <c r="N57" s="254" t="s">
        <v>19</v>
      </c>
      <c r="O57" s="255" t="s">
        <v>235</v>
      </c>
      <c r="P57" s="252"/>
      <c r="Q57" s="253" t="s">
        <v>26</v>
      </c>
      <c r="R57" s="252"/>
      <c r="S57" s="256" t="s">
        <v>19</v>
      </c>
      <c r="T57" s="257" t="s">
        <v>230</v>
      </c>
      <c r="U57" s="252"/>
      <c r="V57" s="253" t="s">
        <v>26</v>
      </c>
      <c r="W57" s="252"/>
      <c r="X57" s="256" t="s">
        <v>19</v>
      </c>
      <c r="Y57" s="255" t="s">
        <v>236</v>
      </c>
      <c r="Z57" s="435">
        <f t="shared" si="0"/>
        <v>0</v>
      </c>
      <c r="AA57" s="436"/>
      <c r="AB57" s="358" t="s">
        <v>18</v>
      </c>
      <c r="AC57" s="359"/>
      <c r="AD57" s="433">
        <f t="shared" si="1"/>
        <v>0</v>
      </c>
      <c r="AE57" s="434"/>
      <c r="AF57" s="356" t="s">
        <v>18</v>
      </c>
      <c r="AG57" s="357"/>
      <c r="AH57" s="258"/>
      <c r="AI57" s="186">
        <f t="shared" si="2"/>
        <v>0</v>
      </c>
      <c r="AJ57" s="187">
        <f t="shared" si="3"/>
        <v>0</v>
      </c>
      <c r="AK57" s="187">
        <f t="shared" si="4"/>
        <v>0</v>
      </c>
      <c r="AL57" s="185">
        <f t="shared" si="5"/>
        <v>0</v>
      </c>
      <c r="AM57" s="188">
        <f t="shared" si="6"/>
        <v>0</v>
      </c>
      <c r="AN57" s="5"/>
    </row>
    <row r="58" spans="1:40" s="238" customFormat="1" ht="18" customHeight="1">
      <c r="A58" s="5"/>
      <c r="B58" s="4"/>
      <c r="C58" s="371"/>
      <c r="D58" s="372"/>
      <c r="E58" s="312"/>
      <c r="F58" s="252"/>
      <c r="G58" s="253" t="s">
        <v>26</v>
      </c>
      <c r="H58" s="252"/>
      <c r="I58" s="254" t="s">
        <v>19</v>
      </c>
      <c r="J58" s="255" t="s">
        <v>230</v>
      </c>
      <c r="K58" s="252"/>
      <c r="L58" s="253" t="s">
        <v>26</v>
      </c>
      <c r="M58" s="252"/>
      <c r="N58" s="254" t="s">
        <v>19</v>
      </c>
      <c r="O58" s="255" t="s">
        <v>235</v>
      </c>
      <c r="P58" s="252"/>
      <c r="Q58" s="253" t="s">
        <v>26</v>
      </c>
      <c r="R58" s="252"/>
      <c r="S58" s="256" t="s">
        <v>19</v>
      </c>
      <c r="T58" s="257" t="s">
        <v>230</v>
      </c>
      <c r="U58" s="252"/>
      <c r="V58" s="253" t="s">
        <v>26</v>
      </c>
      <c r="W58" s="252"/>
      <c r="X58" s="256" t="s">
        <v>19</v>
      </c>
      <c r="Y58" s="255" t="s">
        <v>236</v>
      </c>
      <c r="Z58" s="435">
        <f t="shared" si="0"/>
        <v>0</v>
      </c>
      <c r="AA58" s="436"/>
      <c r="AB58" s="358" t="s">
        <v>18</v>
      </c>
      <c r="AC58" s="359"/>
      <c r="AD58" s="433">
        <f t="shared" si="1"/>
        <v>0</v>
      </c>
      <c r="AE58" s="434"/>
      <c r="AF58" s="356" t="s">
        <v>18</v>
      </c>
      <c r="AG58" s="357"/>
      <c r="AH58" s="258"/>
      <c r="AI58" s="186">
        <f t="shared" si="2"/>
        <v>0</v>
      </c>
      <c r="AJ58" s="187">
        <f t="shared" si="3"/>
        <v>0</v>
      </c>
      <c r="AK58" s="187">
        <f t="shared" si="4"/>
        <v>0</v>
      </c>
      <c r="AL58" s="185">
        <f t="shared" si="5"/>
        <v>0</v>
      </c>
      <c r="AM58" s="188">
        <f t="shared" si="6"/>
        <v>0</v>
      </c>
      <c r="AN58" s="5"/>
    </row>
    <row r="59" spans="1:40" s="238" customFormat="1" ht="18" customHeight="1">
      <c r="A59" s="5"/>
      <c r="B59" s="4"/>
      <c r="C59" s="371"/>
      <c r="D59" s="372"/>
      <c r="E59" s="312"/>
      <c r="F59" s="252"/>
      <c r="G59" s="253" t="s">
        <v>26</v>
      </c>
      <c r="H59" s="252"/>
      <c r="I59" s="254" t="s">
        <v>19</v>
      </c>
      <c r="J59" s="255" t="s">
        <v>230</v>
      </c>
      <c r="K59" s="252"/>
      <c r="L59" s="253" t="s">
        <v>26</v>
      </c>
      <c r="M59" s="252"/>
      <c r="N59" s="254" t="s">
        <v>19</v>
      </c>
      <c r="O59" s="255" t="s">
        <v>235</v>
      </c>
      <c r="P59" s="252"/>
      <c r="Q59" s="253" t="s">
        <v>26</v>
      </c>
      <c r="R59" s="252"/>
      <c r="S59" s="256" t="s">
        <v>19</v>
      </c>
      <c r="T59" s="257" t="s">
        <v>230</v>
      </c>
      <c r="U59" s="252"/>
      <c r="V59" s="253" t="s">
        <v>26</v>
      </c>
      <c r="W59" s="252"/>
      <c r="X59" s="256" t="s">
        <v>19</v>
      </c>
      <c r="Y59" s="255" t="s">
        <v>236</v>
      </c>
      <c r="Z59" s="435">
        <f t="shared" si="0"/>
        <v>0</v>
      </c>
      <c r="AA59" s="436"/>
      <c r="AB59" s="358" t="s">
        <v>18</v>
      </c>
      <c r="AC59" s="359"/>
      <c r="AD59" s="433">
        <f t="shared" si="1"/>
        <v>0</v>
      </c>
      <c r="AE59" s="434"/>
      <c r="AF59" s="356" t="s">
        <v>18</v>
      </c>
      <c r="AG59" s="357"/>
      <c r="AH59" s="258"/>
      <c r="AI59" s="186">
        <f t="shared" si="2"/>
        <v>0</v>
      </c>
      <c r="AJ59" s="187">
        <f t="shared" si="3"/>
        <v>0</v>
      </c>
      <c r="AK59" s="187">
        <f t="shared" si="4"/>
        <v>0</v>
      </c>
      <c r="AL59" s="185">
        <f t="shared" si="5"/>
        <v>0</v>
      </c>
      <c r="AM59" s="188">
        <f t="shared" si="6"/>
        <v>0</v>
      </c>
      <c r="AN59" s="5"/>
    </row>
    <row r="60" spans="1:40" s="238" customFormat="1" ht="18" customHeight="1">
      <c r="A60" s="5"/>
      <c r="B60" s="4"/>
      <c r="C60" s="371"/>
      <c r="D60" s="372"/>
      <c r="E60" s="312"/>
      <c r="F60" s="252"/>
      <c r="G60" s="253" t="s">
        <v>26</v>
      </c>
      <c r="H60" s="252"/>
      <c r="I60" s="254" t="s">
        <v>19</v>
      </c>
      <c r="J60" s="255" t="s">
        <v>230</v>
      </c>
      <c r="K60" s="252"/>
      <c r="L60" s="253" t="s">
        <v>26</v>
      </c>
      <c r="M60" s="252"/>
      <c r="N60" s="254" t="s">
        <v>19</v>
      </c>
      <c r="O60" s="255" t="s">
        <v>235</v>
      </c>
      <c r="P60" s="252"/>
      <c r="Q60" s="253" t="s">
        <v>26</v>
      </c>
      <c r="R60" s="252"/>
      <c r="S60" s="256" t="s">
        <v>19</v>
      </c>
      <c r="T60" s="257" t="s">
        <v>230</v>
      </c>
      <c r="U60" s="252"/>
      <c r="V60" s="253" t="s">
        <v>26</v>
      </c>
      <c r="W60" s="252"/>
      <c r="X60" s="256" t="s">
        <v>19</v>
      </c>
      <c r="Y60" s="255" t="s">
        <v>236</v>
      </c>
      <c r="Z60" s="435">
        <f t="shared" si="0"/>
        <v>0</v>
      </c>
      <c r="AA60" s="436"/>
      <c r="AB60" s="358" t="s">
        <v>18</v>
      </c>
      <c r="AC60" s="359"/>
      <c r="AD60" s="433">
        <f t="shared" si="1"/>
        <v>0</v>
      </c>
      <c r="AE60" s="434"/>
      <c r="AF60" s="356" t="s">
        <v>18</v>
      </c>
      <c r="AG60" s="357"/>
      <c r="AH60" s="258"/>
      <c r="AI60" s="186">
        <f t="shared" si="2"/>
        <v>0</v>
      </c>
      <c r="AJ60" s="187">
        <f t="shared" si="3"/>
        <v>0</v>
      </c>
      <c r="AK60" s="187">
        <f t="shared" si="4"/>
        <v>0</v>
      </c>
      <c r="AL60" s="185">
        <f t="shared" si="5"/>
        <v>0</v>
      </c>
      <c r="AM60" s="188">
        <f t="shared" si="6"/>
        <v>0</v>
      </c>
      <c r="AN60" s="5"/>
    </row>
    <row r="61" spans="1:40" s="238" customFormat="1" ht="18" customHeight="1">
      <c r="A61" s="5"/>
      <c r="B61" s="4"/>
      <c r="C61" s="371"/>
      <c r="D61" s="372"/>
      <c r="E61" s="312"/>
      <c r="F61" s="252"/>
      <c r="G61" s="253" t="s">
        <v>26</v>
      </c>
      <c r="H61" s="252"/>
      <c r="I61" s="254" t="s">
        <v>19</v>
      </c>
      <c r="J61" s="255" t="s">
        <v>230</v>
      </c>
      <c r="K61" s="252"/>
      <c r="L61" s="253" t="s">
        <v>26</v>
      </c>
      <c r="M61" s="252"/>
      <c r="N61" s="254" t="s">
        <v>19</v>
      </c>
      <c r="O61" s="255" t="s">
        <v>235</v>
      </c>
      <c r="P61" s="252"/>
      <c r="Q61" s="253" t="s">
        <v>26</v>
      </c>
      <c r="R61" s="252"/>
      <c r="S61" s="256" t="s">
        <v>19</v>
      </c>
      <c r="T61" s="257" t="s">
        <v>230</v>
      </c>
      <c r="U61" s="252"/>
      <c r="V61" s="253" t="s">
        <v>26</v>
      </c>
      <c r="W61" s="252"/>
      <c r="X61" s="256" t="s">
        <v>19</v>
      </c>
      <c r="Y61" s="255" t="s">
        <v>236</v>
      </c>
      <c r="Z61" s="373">
        <f t="shared" si="0"/>
        <v>0</v>
      </c>
      <c r="AA61" s="374"/>
      <c r="AB61" s="358" t="s">
        <v>18</v>
      </c>
      <c r="AC61" s="359"/>
      <c r="AD61" s="433">
        <f t="shared" si="1"/>
        <v>0</v>
      </c>
      <c r="AE61" s="434"/>
      <c r="AF61" s="356" t="s">
        <v>18</v>
      </c>
      <c r="AG61" s="357"/>
      <c r="AH61" s="258"/>
      <c r="AI61" s="186">
        <f t="shared" si="2"/>
        <v>0</v>
      </c>
      <c r="AJ61" s="187">
        <f t="shared" si="3"/>
        <v>0</v>
      </c>
      <c r="AK61" s="187">
        <f t="shared" si="4"/>
        <v>0</v>
      </c>
      <c r="AL61" s="185">
        <f t="shared" si="5"/>
        <v>0</v>
      </c>
      <c r="AM61" s="188">
        <f t="shared" si="6"/>
        <v>0</v>
      </c>
      <c r="AN61" s="5"/>
    </row>
    <row r="62" spans="1:40" s="238" customFormat="1" ht="18" customHeight="1">
      <c r="A62" s="5"/>
      <c r="B62" s="4"/>
      <c r="C62" s="371"/>
      <c r="D62" s="372"/>
      <c r="E62" s="312"/>
      <c r="F62" s="252"/>
      <c r="G62" s="253" t="s">
        <v>26</v>
      </c>
      <c r="H62" s="252"/>
      <c r="I62" s="254" t="s">
        <v>19</v>
      </c>
      <c r="J62" s="255" t="s">
        <v>230</v>
      </c>
      <c r="K62" s="252"/>
      <c r="L62" s="259" t="s">
        <v>26</v>
      </c>
      <c r="M62" s="252"/>
      <c r="N62" s="260" t="s">
        <v>19</v>
      </c>
      <c r="O62" s="255" t="s">
        <v>235</v>
      </c>
      <c r="P62" s="252"/>
      <c r="Q62" s="253" t="s">
        <v>26</v>
      </c>
      <c r="R62" s="252"/>
      <c r="S62" s="256" t="s">
        <v>19</v>
      </c>
      <c r="T62" s="257" t="s">
        <v>230</v>
      </c>
      <c r="U62" s="252"/>
      <c r="V62" s="253" t="s">
        <v>26</v>
      </c>
      <c r="W62" s="252"/>
      <c r="X62" s="256" t="s">
        <v>19</v>
      </c>
      <c r="Y62" s="255" t="s">
        <v>236</v>
      </c>
      <c r="Z62" s="373">
        <f t="shared" si="0"/>
        <v>0</v>
      </c>
      <c r="AA62" s="374"/>
      <c r="AB62" s="358" t="s">
        <v>18</v>
      </c>
      <c r="AC62" s="359"/>
      <c r="AD62" s="433">
        <f t="shared" si="1"/>
        <v>0</v>
      </c>
      <c r="AE62" s="434"/>
      <c r="AF62" s="356" t="s">
        <v>18</v>
      </c>
      <c r="AG62" s="357"/>
      <c r="AH62" s="258"/>
      <c r="AI62" s="186">
        <f t="shared" si="2"/>
        <v>0</v>
      </c>
      <c r="AJ62" s="187">
        <f t="shared" si="3"/>
        <v>0</v>
      </c>
      <c r="AK62" s="187">
        <f t="shared" si="4"/>
        <v>0</v>
      </c>
      <c r="AL62" s="185">
        <f t="shared" si="5"/>
        <v>0</v>
      </c>
      <c r="AM62" s="188">
        <f t="shared" si="6"/>
        <v>0</v>
      </c>
      <c r="AN62" s="5"/>
    </row>
    <row r="63" spans="1:40" s="238" customFormat="1" ht="18" customHeight="1">
      <c r="A63" s="5"/>
      <c r="B63" s="4"/>
      <c r="C63" s="369"/>
      <c r="D63" s="370"/>
      <c r="E63" s="312"/>
      <c r="F63" s="252"/>
      <c r="G63" s="253" t="s">
        <v>26</v>
      </c>
      <c r="H63" s="252"/>
      <c r="I63" s="254" t="s">
        <v>19</v>
      </c>
      <c r="J63" s="255" t="s">
        <v>230</v>
      </c>
      <c r="K63" s="252"/>
      <c r="L63" s="259" t="s">
        <v>26</v>
      </c>
      <c r="M63" s="252"/>
      <c r="N63" s="260" t="s">
        <v>19</v>
      </c>
      <c r="O63" s="255" t="s">
        <v>235</v>
      </c>
      <c r="P63" s="252"/>
      <c r="Q63" s="253" t="s">
        <v>26</v>
      </c>
      <c r="R63" s="252"/>
      <c r="S63" s="256" t="s">
        <v>19</v>
      </c>
      <c r="T63" s="257" t="s">
        <v>230</v>
      </c>
      <c r="U63" s="252"/>
      <c r="V63" s="253" t="s">
        <v>26</v>
      </c>
      <c r="W63" s="252"/>
      <c r="X63" s="256" t="s">
        <v>19</v>
      </c>
      <c r="Y63" s="255" t="s">
        <v>236</v>
      </c>
      <c r="Z63" s="373">
        <f t="shared" si="0"/>
        <v>0</v>
      </c>
      <c r="AA63" s="374"/>
      <c r="AB63" s="358" t="s">
        <v>18</v>
      </c>
      <c r="AC63" s="359"/>
      <c r="AD63" s="433">
        <f t="shared" si="1"/>
        <v>0</v>
      </c>
      <c r="AE63" s="434"/>
      <c r="AF63" s="356" t="s">
        <v>18</v>
      </c>
      <c r="AG63" s="357"/>
      <c r="AH63" s="258"/>
      <c r="AI63" s="186">
        <f t="shared" si="2"/>
        <v>0</v>
      </c>
      <c r="AJ63" s="187">
        <f t="shared" si="3"/>
        <v>0</v>
      </c>
      <c r="AK63" s="187">
        <f t="shared" si="4"/>
        <v>0</v>
      </c>
      <c r="AL63" s="185">
        <f t="shared" si="5"/>
        <v>0</v>
      </c>
      <c r="AM63" s="188">
        <f t="shared" si="6"/>
        <v>0</v>
      </c>
      <c r="AN63" s="5"/>
    </row>
    <row r="64" spans="1:40" s="238" customFormat="1" ht="18" customHeight="1">
      <c r="A64" s="5"/>
      <c r="B64" s="4"/>
      <c r="C64" s="369"/>
      <c r="D64" s="370"/>
      <c r="E64" s="312"/>
      <c r="F64" s="252"/>
      <c r="G64" s="253" t="s">
        <v>26</v>
      </c>
      <c r="H64" s="252"/>
      <c r="I64" s="254" t="s">
        <v>19</v>
      </c>
      <c r="J64" s="255" t="s">
        <v>230</v>
      </c>
      <c r="K64" s="252"/>
      <c r="L64" s="253" t="s">
        <v>26</v>
      </c>
      <c r="M64" s="252"/>
      <c r="N64" s="254" t="s">
        <v>19</v>
      </c>
      <c r="O64" s="255" t="s">
        <v>235</v>
      </c>
      <c r="P64" s="252"/>
      <c r="Q64" s="253" t="s">
        <v>26</v>
      </c>
      <c r="R64" s="252"/>
      <c r="S64" s="256" t="s">
        <v>19</v>
      </c>
      <c r="T64" s="257" t="s">
        <v>230</v>
      </c>
      <c r="U64" s="252"/>
      <c r="V64" s="253" t="s">
        <v>26</v>
      </c>
      <c r="W64" s="252"/>
      <c r="X64" s="256" t="s">
        <v>19</v>
      </c>
      <c r="Y64" s="255" t="s">
        <v>236</v>
      </c>
      <c r="Z64" s="435">
        <f t="shared" si="0"/>
        <v>0</v>
      </c>
      <c r="AA64" s="436"/>
      <c r="AB64" s="358" t="s">
        <v>18</v>
      </c>
      <c r="AC64" s="359"/>
      <c r="AD64" s="433">
        <f t="shared" si="1"/>
        <v>0</v>
      </c>
      <c r="AE64" s="434"/>
      <c r="AF64" s="356" t="s">
        <v>18</v>
      </c>
      <c r="AG64" s="357"/>
      <c r="AH64" s="258"/>
      <c r="AI64" s="186">
        <f t="shared" si="2"/>
        <v>0</v>
      </c>
      <c r="AJ64" s="187">
        <f t="shared" si="3"/>
        <v>0</v>
      </c>
      <c r="AK64" s="187">
        <f t="shared" si="4"/>
        <v>0</v>
      </c>
      <c r="AL64" s="185">
        <f t="shared" si="5"/>
        <v>0</v>
      </c>
      <c r="AM64" s="188">
        <f t="shared" si="6"/>
        <v>0</v>
      </c>
      <c r="AN64" s="5"/>
    </row>
    <row r="65" spans="1:40" s="238" customFormat="1" ht="18" customHeight="1" thickBot="1">
      <c r="A65" s="5"/>
      <c r="B65" s="4"/>
      <c r="C65" s="354"/>
      <c r="D65" s="355"/>
      <c r="E65" s="313"/>
      <c r="F65" s="261"/>
      <c r="G65" s="262" t="s">
        <v>26</v>
      </c>
      <c r="H65" s="261"/>
      <c r="I65" s="263" t="s">
        <v>19</v>
      </c>
      <c r="J65" s="264" t="s">
        <v>230</v>
      </c>
      <c r="K65" s="261"/>
      <c r="L65" s="262" t="s">
        <v>26</v>
      </c>
      <c r="M65" s="261"/>
      <c r="N65" s="263" t="s">
        <v>19</v>
      </c>
      <c r="O65" s="264" t="s">
        <v>235</v>
      </c>
      <c r="P65" s="261"/>
      <c r="Q65" s="262" t="s">
        <v>26</v>
      </c>
      <c r="R65" s="261"/>
      <c r="S65" s="265" t="s">
        <v>19</v>
      </c>
      <c r="T65" s="266" t="s">
        <v>230</v>
      </c>
      <c r="U65" s="261"/>
      <c r="V65" s="262" t="s">
        <v>26</v>
      </c>
      <c r="W65" s="261"/>
      <c r="X65" s="265" t="s">
        <v>19</v>
      </c>
      <c r="Y65" s="264" t="s">
        <v>236</v>
      </c>
      <c r="Z65" s="437">
        <f t="shared" si="0"/>
        <v>0</v>
      </c>
      <c r="AA65" s="438"/>
      <c r="AB65" s="395" t="s">
        <v>18</v>
      </c>
      <c r="AC65" s="396"/>
      <c r="AD65" s="440">
        <f t="shared" si="1"/>
        <v>0</v>
      </c>
      <c r="AE65" s="441"/>
      <c r="AF65" s="363" t="s">
        <v>18</v>
      </c>
      <c r="AG65" s="364"/>
      <c r="AH65" s="258"/>
      <c r="AI65" s="186">
        <f t="shared" si="2"/>
        <v>0</v>
      </c>
      <c r="AJ65" s="187">
        <f t="shared" si="3"/>
        <v>0</v>
      </c>
      <c r="AK65" s="187">
        <f t="shared" si="4"/>
        <v>0</v>
      </c>
      <c r="AL65" s="185">
        <f t="shared" si="5"/>
        <v>0</v>
      </c>
      <c r="AM65" s="188">
        <f t="shared" si="6"/>
        <v>0</v>
      </c>
      <c r="AN65" s="5"/>
    </row>
    <row r="66" spans="1:41" s="12" customFormat="1" ht="18" customHeight="1">
      <c r="A66" s="11"/>
      <c r="B66" s="13"/>
      <c r="C66" s="21"/>
      <c r="D66" s="21"/>
      <c r="E66" s="11"/>
      <c r="F66" s="33"/>
      <c r="G66" s="33"/>
      <c r="H66" s="33"/>
      <c r="I66" s="33"/>
      <c r="J66" s="24"/>
      <c r="K66" s="24"/>
      <c r="L66" s="24"/>
      <c r="M66" s="24"/>
      <c r="N66" s="24"/>
      <c r="O66" s="24"/>
      <c r="P66" s="24"/>
      <c r="Q66" s="24"/>
      <c r="R66" s="24"/>
      <c r="S66" s="24"/>
      <c r="T66" s="33"/>
      <c r="U66" s="24"/>
      <c r="V66" s="24"/>
      <c r="W66" s="24"/>
      <c r="X66" s="24"/>
      <c r="Y66" s="24"/>
      <c r="Z66" s="11"/>
      <c r="AA66" s="31"/>
      <c r="AB66" s="32"/>
      <c r="AC66" s="31"/>
      <c r="AD66" s="11"/>
      <c r="AE66" s="11"/>
      <c r="AF66" s="11"/>
      <c r="AG66" s="11"/>
      <c r="AH66" s="11"/>
      <c r="AI66" s="11"/>
      <c r="AJ66" s="11"/>
      <c r="AK66" s="11"/>
      <c r="AL66" s="20"/>
      <c r="AM66" s="21"/>
      <c r="AN66" s="22"/>
      <c r="AO66" s="11"/>
    </row>
    <row r="67" spans="1:37" s="12" customFormat="1" ht="11.25" customHeight="1">
      <c r="A67" s="11"/>
      <c r="B67" s="13"/>
      <c r="C67" s="11"/>
      <c r="D67" s="13"/>
      <c r="E67" s="11"/>
      <c r="F67" s="11"/>
      <c r="G67" s="11"/>
      <c r="H67" s="13"/>
      <c r="I67" s="11"/>
      <c r="J67" s="11"/>
      <c r="K67" s="11"/>
      <c r="L67" s="11"/>
      <c r="M67" s="11"/>
      <c r="N67" s="11"/>
      <c r="O67" s="11"/>
      <c r="P67" s="11"/>
      <c r="Q67" s="11"/>
      <c r="T67" s="11"/>
      <c r="U67" s="11"/>
      <c r="V67" s="11"/>
      <c r="W67" s="11"/>
      <c r="X67" s="11"/>
      <c r="Y67" s="11"/>
      <c r="Z67" s="11"/>
      <c r="AA67" s="11"/>
      <c r="AB67" s="11"/>
      <c r="AC67" s="11"/>
      <c r="AD67" s="11"/>
      <c r="AE67" s="11"/>
      <c r="AF67" s="11"/>
      <c r="AG67" s="11"/>
      <c r="AH67" s="11"/>
      <c r="AI67" s="11"/>
      <c r="AJ67" s="11"/>
      <c r="AK67" s="11"/>
    </row>
    <row r="68" spans="1:37" s="29" customFormat="1" ht="19.5" customHeight="1">
      <c r="A68" s="14"/>
      <c r="B68" s="8"/>
      <c r="C68" s="14"/>
      <c r="D68" s="13"/>
      <c r="E68" s="14"/>
      <c r="F68" s="14"/>
      <c r="G68" s="14"/>
      <c r="H68" s="13"/>
      <c r="I68" s="14"/>
      <c r="J68" s="14"/>
      <c r="K68" s="14"/>
      <c r="L68" s="14"/>
      <c r="M68" s="14"/>
      <c r="N68" s="14"/>
      <c r="O68" s="14"/>
      <c r="P68" s="14"/>
      <c r="Q68" s="14"/>
      <c r="T68" s="14"/>
      <c r="U68" s="14"/>
      <c r="V68" s="14"/>
      <c r="W68" s="14"/>
      <c r="X68" s="14"/>
      <c r="Y68" s="14"/>
      <c r="Z68" s="14"/>
      <c r="AA68" s="14"/>
      <c r="AB68" s="14"/>
      <c r="AC68" s="14"/>
      <c r="AD68" s="14"/>
      <c r="AE68" s="14"/>
      <c r="AF68" s="14"/>
      <c r="AG68" s="14"/>
      <c r="AH68" s="14"/>
      <c r="AI68" s="14"/>
      <c r="AJ68" s="14"/>
      <c r="AK68" s="14"/>
    </row>
    <row r="69" spans="2:37" s="30" customFormat="1" ht="39.75" customHeight="1">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row>
    <row r="70" spans="1:37" s="9" customFormat="1" ht="19.5" customHeight="1">
      <c r="A70" s="8"/>
      <c r="B70" s="8"/>
      <c r="C70" s="8"/>
      <c r="D70" s="8"/>
      <c r="E70" s="8"/>
      <c r="F70" s="8"/>
      <c r="H70" s="8"/>
      <c r="L70" s="8"/>
      <c r="M70" s="8"/>
      <c r="N70" s="4"/>
      <c r="O70" s="8"/>
      <c r="P70" s="8"/>
      <c r="Q70" s="8"/>
      <c r="R70" s="8"/>
      <c r="S70" s="8"/>
      <c r="T70" s="8"/>
      <c r="U70" s="8"/>
      <c r="V70" s="8"/>
      <c r="W70" s="8"/>
      <c r="X70" s="8"/>
      <c r="Y70" s="8"/>
      <c r="Z70" s="8"/>
      <c r="AA70" s="8"/>
      <c r="AB70" s="8"/>
      <c r="AC70" s="8"/>
      <c r="AD70" s="8"/>
      <c r="AE70" s="8"/>
      <c r="AF70" s="8"/>
      <c r="AG70" s="8"/>
      <c r="AH70" s="8"/>
      <c r="AI70" s="8"/>
      <c r="AJ70" s="8"/>
      <c r="AK70" s="8"/>
    </row>
    <row r="71" s="36" customFormat="1" ht="19.5" customHeight="1"/>
    <row r="72" s="36" customFormat="1" ht="19.5" customHeight="1"/>
    <row r="73" s="78" customFormat="1" ht="19.5" customHeight="1"/>
    <row r="74" s="36" customFormat="1" ht="19.5" customHeight="1"/>
    <row r="75" spans="1:37" s="9" customFormat="1" ht="19.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row>
    <row r="76" ht="19.5" customHeight="1">
      <c r="B76" s="9"/>
    </row>
    <row r="77" ht="15" customHeight="1"/>
  </sheetData>
  <sheetProtection password="CC09" sheet="1" objects="1" scenarios="1"/>
  <protectedRanges>
    <protectedRange sqref="F9:AJ19" name="範囲1_5"/>
    <protectedRange sqref="C49:F51 H49:H51 K49:K51 M49:M51 P49:P51 R49:R51 U49:U51" name="範囲1_4"/>
    <protectedRange sqref="C45:F48 H45:H48 K45:K48 M45:M48 P45:P48 R45:R48 U45:U48 W45:W48" name="範囲1_3"/>
    <protectedRange sqref="C41:F44 H41:H44 K41:K44 M41:M44 P41:P44 R41:R44 U41:U44 W41:W44" name="範囲1_2"/>
    <protectedRange sqref="C38:F40 H38:H40 K38:K40 M38:M40 P38:P40 R38:R40 U38:U40 W38:W40" name="範囲1_1"/>
    <protectedRange sqref="F8:AJ8 P35 F35 H35 C9:E28 U32:U33 Y32:Y33 M52:M65 P52:P65 R52:R65 U52:U65 C52:F65 W49:W65 H52:H65 K52:K65 F20:AJ28 R35" name="範囲1"/>
  </protectedRanges>
  <mergeCells count="164">
    <mergeCell ref="U3:AJ3"/>
    <mergeCell ref="J3:K3"/>
    <mergeCell ref="T4:AJ4"/>
    <mergeCell ref="B69:AK69"/>
    <mergeCell ref="Z37:AC37"/>
    <mergeCell ref="U37:X37"/>
    <mergeCell ref="P37:S37"/>
    <mergeCell ref="F37:I37"/>
    <mergeCell ref="K37:N37"/>
    <mergeCell ref="C65:D65"/>
    <mergeCell ref="AF62:AG62"/>
    <mergeCell ref="AF63:AG63"/>
    <mergeCell ref="AF65:AG65"/>
    <mergeCell ref="AD65:AE65"/>
    <mergeCell ref="AD63:AE63"/>
    <mergeCell ref="AD64:AE64"/>
    <mergeCell ref="AF64:AG64"/>
    <mergeCell ref="AB64:AC64"/>
    <mergeCell ref="C64:D64"/>
    <mergeCell ref="C58:D58"/>
    <mergeCell ref="C61:D61"/>
    <mergeCell ref="C60:D60"/>
    <mergeCell ref="C59:D59"/>
    <mergeCell ref="Z63:AA63"/>
    <mergeCell ref="Z59:AA59"/>
    <mergeCell ref="Z60:AA60"/>
    <mergeCell ref="Z61:AA61"/>
    <mergeCell ref="AF50:AG50"/>
    <mergeCell ref="D4:E4"/>
    <mergeCell ref="C63:D63"/>
    <mergeCell ref="C62:D62"/>
    <mergeCell ref="C57:D57"/>
    <mergeCell ref="C56:D56"/>
    <mergeCell ref="S33:T33"/>
    <mergeCell ref="U32:V32"/>
    <mergeCell ref="Y32:Z32"/>
    <mergeCell ref="AF61:AG61"/>
    <mergeCell ref="AK7:AK8"/>
    <mergeCell ref="U33:V33"/>
    <mergeCell ref="Y33:Z33"/>
    <mergeCell ref="AD37:AG37"/>
    <mergeCell ref="C7:C8"/>
    <mergeCell ref="S32:T32"/>
    <mergeCell ref="C37:D37"/>
    <mergeCell ref="B35:D35"/>
    <mergeCell ref="J35:K35"/>
    <mergeCell ref="L35:O35"/>
    <mergeCell ref="Z65:AA65"/>
    <mergeCell ref="Z64:AA64"/>
    <mergeCell ref="AB56:AC56"/>
    <mergeCell ref="AB57:AC57"/>
    <mergeCell ref="AB58:AC58"/>
    <mergeCell ref="AB59:AC59"/>
    <mergeCell ref="AB60:AC60"/>
    <mergeCell ref="AB61:AC61"/>
    <mergeCell ref="AB62:AC62"/>
    <mergeCell ref="AB63:AC63"/>
    <mergeCell ref="AB65:AC65"/>
    <mergeCell ref="AF56:AG56"/>
    <mergeCell ref="AF57:AG57"/>
    <mergeCell ref="AF58:AG58"/>
    <mergeCell ref="AF59:AG59"/>
    <mergeCell ref="AD59:AE59"/>
    <mergeCell ref="AD60:AE60"/>
    <mergeCell ref="AD61:AE61"/>
    <mergeCell ref="AD62:AE62"/>
    <mergeCell ref="AF60:AG60"/>
    <mergeCell ref="Z56:AA56"/>
    <mergeCell ref="Z57:AA57"/>
    <mergeCell ref="AB52:AC52"/>
    <mergeCell ref="Z58:AA58"/>
    <mergeCell ref="Z54:AA54"/>
    <mergeCell ref="AB54:AC54"/>
    <mergeCell ref="AD50:AE50"/>
    <mergeCell ref="AD51:AE51"/>
    <mergeCell ref="C50:D50"/>
    <mergeCell ref="Z62:AA62"/>
    <mergeCell ref="AD57:AE57"/>
    <mergeCell ref="AD56:AE56"/>
    <mergeCell ref="Z50:AA50"/>
    <mergeCell ref="AB50:AC50"/>
    <mergeCell ref="AD58:AE58"/>
    <mergeCell ref="C51:D51"/>
    <mergeCell ref="Z51:AA51"/>
    <mergeCell ref="AB51:AC51"/>
    <mergeCell ref="AF51:AG51"/>
    <mergeCell ref="AF52:AG52"/>
    <mergeCell ref="AD52:AE52"/>
    <mergeCell ref="C53:D53"/>
    <mergeCell ref="Z53:AA53"/>
    <mergeCell ref="AB53:AC53"/>
    <mergeCell ref="AF53:AG53"/>
    <mergeCell ref="AD53:AE53"/>
    <mergeCell ref="C52:D52"/>
    <mergeCell ref="Z52:AA52"/>
    <mergeCell ref="AF54:AG54"/>
    <mergeCell ref="C55:D55"/>
    <mergeCell ref="Z55:AA55"/>
    <mergeCell ref="AB55:AC55"/>
    <mergeCell ref="AF55:AG55"/>
    <mergeCell ref="AD54:AE54"/>
    <mergeCell ref="AD55:AE55"/>
    <mergeCell ref="C54:D54"/>
    <mergeCell ref="C38:D38"/>
    <mergeCell ref="C39:D39"/>
    <mergeCell ref="C40:D40"/>
    <mergeCell ref="C41:D41"/>
    <mergeCell ref="C42:D42"/>
    <mergeCell ref="C43:D43"/>
    <mergeCell ref="C44:D44"/>
    <mergeCell ref="C45:D45"/>
    <mergeCell ref="C46:D46"/>
    <mergeCell ref="C47:D47"/>
    <mergeCell ref="C48:D48"/>
    <mergeCell ref="C49:D49"/>
    <mergeCell ref="AF41:AG41"/>
    <mergeCell ref="Z38:AA38"/>
    <mergeCell ref="AB38:AC38"/>
    <mergeCell ref="AD38:AE38"/>
    <mergeCell ref="AF38:AG38"/>
    <mergeCell ref="Z39:AA39"/>
    <mergeCell ref="AB39:AC39"/>
    <mergeCell ref="AD39:AE39"/>
    <mergeCell ref="AF39:AG39"/>
    <mergeCell ref="AB43:AC43"/>
    <mergeCell ref="AD43:AE43"/>
    <mergeCell ref="AF43:AG43"/>
    <mergeCell ref="Z40:AA40"/>
    <mergeCell ref="AB40:AC40"/>
    <mergeCell ref="AD40:AE40"/>
    <mergeCell ref="AF40:AG40"/>
    <mergeCell ref="Z41:AA41"/>
    <mergeCell ref="AB41:AC41"/>
    <mergeCell ref="AD41:AE41"/>
    <mergeCell ref="AF47:AG47"/>
    <mergeCell ref="Z46:AA46"/>
    <mergeCell ref="AB46:AC46"/>
    <mergeCell ref="AD46:AE46"/>
    <mergeCell ref="AF46:AG46"/>
    <mergeCell ref="Z42:AA42"/>
    <mergeCell ref="AB42:AC42"/>
    <mergeCell ref="AD42:AE42"/>
    <mergeCell ref="AF42:AG42"/>
    <mergeCell ref="Z43:AA43"/>
    <mergeCell ref="B5:D5"/>
    <mergeCell ref="Z49:AA49"/>
    <mergeCell ref="AB49:AC49"/>
    <mergeCell ref="AD49:AE49"/>
    <mergeCell ref="Z47:AA47"/>
    <mergeCell ref="AF45:AG45"/>
    <mergeCell ref="Z44:AA44"/>
    <mergeCell ref="AB44:AC44"/>
    <mergeCell ref="AD44:AE44"/>
    <mergeCell ref="AF44:AG44"/>
    <mergeCell ref="AB47:AC47"/>
    <mergeCell ref="AD47:AE47"/>
    <mergeCell ref="Z45:AA45"/>
    <mergeCell ref="AB45:AC45"/>
    <mergeCell ref="AD45:AE45"/>
    <mergeCell ref="AF49:AG49"/>
    <mergeCell ref="Z48:AA48"/>
    <mergeCell ref="AB48:AC48"/>
    <mergeCell ref="AD48:AE48"/>
    <mergeCell ref="AF48:AG48"/>
  </mergeCells>
  <printOptions horizontalCentered="1" verticalCentered="1"/>
  <pageMargins left="0.1968503937007874" right="0.1968503937007874" top="0.5905511811023623" bottom="0.1968503937007874" header="0.4330708661417323" footer="0.31496062992125984"/>
  <pageSetup blackAndWhite="1" horizontalDpi="600" verticalDpi="600" orientation="portrait" paperSize="9" scale="78" r:id="rId4"/>
  <headerFooter alignWithMargins="0">
    <oddHeader>&amp;R小規模多機能型居宅介護（実績用）</oddHeader>
  </headerFooter>
  <rowBreaks count="1" manualBreakCount="1">
    <brk id="28"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　裕介</dc:creator>
  <cp:keywords/>
  <dc:description/>
  <cp:lastModifiedBy>奥野　裕介</cp:lastModifiedBy>
  <dcterms:modified xsi:type="dcterms:W3CDTF">2019-09-10T01:14:24Z</dcterms:modified>
  <cp:category/>
  <cp:version/>
  <cp:contentType/>
  <cp:contentStatus/>
</cp:coreProperties>
</file>